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160" windowHeight="1170" firstSheet="1" activeTab="1"/>
  </bookViews>
  <sheets>
    <sheet name="Sheet3" sheetId="1" r:id="rId1"/>
    <sheet name="CHI" sheetId="2" r:id="rId2"/>
    <sheet name="THU" sheetId="3" r:id="rId3"/>
    <sheet name="Cân đối" sheetId="4" r:id="rId4"/>
  </sheets>
  <externalReferences>
    <externalReference r:id="rId7"/>
    <externalReference r:id="rId8"/>
    <externalReference r:id="rId9"/>
    <externalReference r:id="rId10"/>
  </externalReferences>
  <definedNames>
    <definedName name="_1">#REF!</definedName>
    <definedName name="_1000A01">#N/A</definedName>
    <definedName name="_2">#REF!</definedName>
    <definedName name="_CON1">#REF!</definedName>
    <definedName name="_CON2">#REF!</definedName>
    <definedName name="_ddn400">#REF!</definedName>
    <definedName name="_ddn600">#REF!</definedName>
    <definedName name="_Fill" hidden="1">#REF!</definedName>
    <definedName name="_Key1" hidden="1">#REF!</definedName>
    <definedName name="_Key2" hidden="1">#REF!</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Order1" hidden="1">255</definedName>
    <definedName name="_Order2" hidden="1">255</definedName>
    <definedName name="_Sat27">#REF!</definedName>
    <definedName name="_Sat6">#REF!</definedName>
    <definedName name="_sc1">#REF!</definedName>
    <definedName name="_SC2">#REF!</definedName>
    <definedName name="_sc3">#REF!</definedName>
    <definedName name="_SN3">#REF!</definedName>
    <definedName name="_Sort" hidden="1">#REF!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z593">#REF!</definedName>
    <definedName name="_VL100">#REF!</definedName>
    <definedName name="_VL200">#REF!</definedName>
    <definedName name="_VL250">#REF!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35_">#REF!</definedName>
    <definedName name="A50_">#REF!</definedName>
    <definedName name="A70_">#REF!</definedName>
    <definedName name="A95_">#REF!</definedName>
    <definedName name="AA">#REF!</definedName>
    <definedName name="AC120_">#REF!</definedName>
    <definedName name="AC35_">#REF!</definedName>
    <definedName name="AC50_">#REF!</definedName>
    <definedName name="AC70_">#REF!</definedName>
    <definedName name="AC95_">#REF!</definedName>
    <definedName name="ag15F80">#REF!</definedName>
    <definedName name="All_Item">#REF!</definedName>
    <definedName name="ALPIN">#N/A</definedName>
    <definedName name="ALPJYOU">#N/A</definedName>
    <definedName name="ALPTOI">#N/A</definedName>
    <definedName name="BB">#REF!</definedName>
    <definedName name="BOQ">#REF!</definedName>
    <definedName name="buoc">#REF!</definedName>
    <definedName name="BVCISUMMARY">#REF!</definedName>
    <definedName name="C_">#REF!</definedName>
    <definedName name="CANON" localSheetId="3" hidden="1">{"'Sheet1'!$L$16"}</definedName>
    <definedName name="CANON" hidden="1">{"'Sheet1'!$L$16"}</definedName>
    <definedName name="Category_All">#REF!</definedName>
    <definedName name="CATIN">#N/A</definedName>
    <definedName name="CATJYOU">#N/A</definedName>
    <definedName name="CATREC">#N/A</definedName>
    <definedName name="CATSYU">#N/A</definedName>
    <definedName name="CC">#REF!</definedName>
    <definedName name="CCS">#REF!</definedName>
    <definedName name="CDD">#REF!</definedName>
    <definedName name="CH">#REF!</definedName>
    <definedName name="CK">#REF!</definedName>
    <definedName name="CLVC3">0.1</definedName>
    <definedName name="CLVCTB">#REF!</definedName>
    <definedName name="CLVL">#REF!</definedName>
    <definedName name="Cöï_ly_vaän_chuyeãn">#REF!</definedName>
    <definedName name="CÖÏ_LY_VAÄN_CHUYEÅN">#REF!</definedName>
    <definedName name="COMMON">#REF!</definedName>
    <definedName name="CON_EQP_COS">#REF!</definedName>
    <definedName name="CON_EQP_COST">#REF!</definedName>
    <definedName name="CONST_EQ">#REF!</definedName>
    <definedName name="COVER">#REF!</definedName>
    <definedName name="CPC">#REF!</definedName>
    <definedName name="CPVC100">#REF!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URRENCY">#REF!</definedName>
    <definedName name="CX">#REF!</definedName>
    <definedName name="D_7101A_B">#REF!</definedName>
    <definedName name="DD">#REF!</definedName>
    <definedName name="dgnc">#REF!</definedName>
    <definedName name="dgvl">#REF!</definedName>
    <definedName name="ds1pnc">#REF!</definedName>
    <definedName name="ds1pvl">#REF!</definedName>
    <definedName name="ds3pnc">#REF!</definedName>
    <definedName name="ds3pvl">#REF!</definedName>
    <definedName name="DSUMDATA">#REF!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f">#REF!</definedName>
    <definedName name="f92F56">#REF!</definedName>
    <definedName name="FACTOR">#REF!</definedName>
    <definedName name="G">#REF!</definedName>
    <definedName name="gl3p">#REF!</definedName>
    <definedName name="h" localSheetId="3" hidden="1">{"'Sheet1'!$L$16"}</definedName>
    <definedName name="h" hidden="1">{"'Sheet1'!$L$16"}</definedName>
    <definedName name="Heä_soá_laép_xaø_H">1.7</definedName>
    <definedName name="heä_soá_sình_laày">#REF!</definedName>
    <definedName name="HOME_MANP">#REF!</definedName>
    <definedName name="HOMEOFFICE_COST">#REF!</definedName>
    <definedName name="HSCT3">0.1</definedName>
    <definedName name="hsdc1">#REF!</definedName>
    <definedName name="HSDN">2.5</definedName>
    <definedName name="HSHH">#REF!</definedName>
    <definedName name="HSHHUT">#REF!</definedName>
    <definedName name="HSSL">#REF!</definedName>
    <definedName name="HSVC1">#REF!</definedName>
    <definedName name="HSVC2">#REF!</definedName>
    <definedName name="HSVC3">#REF!</definedName>
    <definedName name="HTML_CodePage" hidden="1">950</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 localSheetId="3" hidden="1">{"'Sheet1'!$L$16"}</definedName>
    <definedName name="huy" hidden="1">{"'Sheet1'!$L$16"}</definedName>
    <definedName name="IDLAB_COST">#REF!</definedName>
    <definedName name="IND_LAB">#REF!</definedName>
    <definedName name="INDMANP">#REF!</definedName>
    <definedName name="j">#REF!</definedName>
    <definedName name="k">#REF!</definedName>
    <definedName name="kp1ph">#REF!</definedName>
    <definedName name="l">#REF!</definedName>
    <definedName name="Lmk">#REF!</definedName>
    <definedName name="LN">#REF!</definedName>
    <definedName name="Lo">#REF!</definedName>
    <definedName name="m">#REF!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3pnc">#REF!</definedName>
    <definedName name="Ma3pvl">#REF!</definedName>
    <definedName name="Maa3pnc">#REF!</definedName>
    <definedName name="Maa3pvl">#REF!</definedName>
    <definedName name="MAJ_CON_EQP">#REF!</definedName>
    <definedName name="Mba1p">#REF!</definedName>
    <definedName name="Mba3p">#REF!</definedName>
    <definedName name="Mbb3p">#REF!</definedName>
    <definedName name="Mbn1p">#REF!</definedName>
    <definedName name="MG_A">#REF!</definedName>
    <definedName name="MTMAC12">#REF!</definedName>
    <definedName name="mtram">#REF!</definedName>
    <definedName name="n">#REF!</definedName>
    <definedName name="n1pig">#REF!</definedName>
    <definedName name="n1pind">#REF!</definedName>
    <definedName name="n1ping">#REF!</definedName>
    <definedName name="n1pint">#REF!</definedName>
    <definedName name="nc1p">#REF!</definedName>
    <definedName name="nc3p">#REF!</definedName>
    <definedName name="NCBD100">#REF!</definedName>
    <definedName name="NCBD200">#REF!</definedName>
    <definedName name="NCBD250">#REF!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hn">#REF!</definedName>
    <definedName name="nig">#REF!</definedName>
    <definedName name="nig1p">#REF!</definedName>
    <definedName name="nig3p">#REF!</definedName>
    <definedName name="nignc1p">#REF!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l3p">#REF!</definedName>
    <definedName name="nl">#REF!</definedName>
    <definedName name="nl1p">#REF!</definedName>
    <definedName name="nl3p">#REF!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PChe">#REF!</definedName>
    <definedName name="PK">#REF!</definedName>
    <definedName name="PRICE">#REF!</definedName>
    <definedName name="PRICE1">#REF!</definedName>
    <definedName name="PRINT_AREA_MI">#REF!</definedName>
    <definedName name="_xlnm.Print_Titles" localSheetId="3">'Cân đối'!$7:$9</definedName>
    <definedName name="_xlnm.Print_Titles" localSheetId="1">'CHI'!$7:$9</definedName>
    <definedName name="_xlnm.Print_Titles" localSheetId="2">'THU'!$7:$8</definedName>
    <definedName name="_xlnm.Print_Titles">#N/A</definedName>
    <definedName name="PRINT_TITLES_MI">#REF!</definedName>
    <definedName name="PRINTA">#REF!</definedName>
    <definedName name="PRINTB">#REF!</definedName>
    <definedName name="PRINTC">#REF!</definedName>
    <definedName name="PROPOSAL">#REF!</definedName>
    <definedName name="ra11p">#REF!</definedName>
    <definedName name="ra13p">#REF!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SCH">#REF!</definedName>
    <definedName name="SDMONG">#REF!</definedName>
    <definedName name="SIZE">#REF!</definedName>
    <definedName name="SL_CRD">#REF!</definedName>
    <definedName name="SL_CRS">#REF!</definedName>
    <definedName name="SL_CS">#REF!</definedName>
    <definedName name="SL_DD">#REF!</definedName>
    <definedName name="soc3p">#REF!</definedName>
    <definedName name="SORT">#REF!</definedName>
    <definedName name="SPEC">#REF!</definedName>
    <definedName name="SPECSUMMARY">#REF!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#REF!</definedName>
    <definedName name="t101p">#REF!</definedName>
    <definedName name="t103p">#REF!</definedName>
    <definedName name="t10nc1p">#REF!</definedName>
    <definedName name="t10vl1p">#REF!</definedName>
    <definedName name="t121p">#REF!</definedName>
    <definedName name="t123p">#REF!</definedName>
    <definedName name="t141p">#REF!</definedName>
    <definedName name="t143p">#REF!</definedName>
    <definedName name="t14nc3p">#REF!</definedName>
    <definedName name="t14vl3p">#REF!</definedName>
    <definedName name="tbtram">#REF!</definedName>
    <definedName name="TC">#REF!</definedName>
    <definedName name="TC_NHANH1">#REF!</definedName>
    <definedName name="td1p">#REF!</definedName>
    <definedName name="td3p">#REF!</definedName>
    <definedName name="tdnc1p">#REF!</definedName>
    <definedName name="tdtr2cnc">#REF!</definedName>
    <definedName name="tdtr2cvl">#REF!</definedName>
    <definedName name="tdvl1p">#REF!</definedName>
    <definedName name="THGO1pnc">#REF!</definedName>
    <definedName name="thht">#REF!</definedName>
    <definedName name="THI">#REF!</definedName>
    <definedName name="thkp3">#REF!</definedName>
    <definedName name="thtt">#REF!</definedName>
    <definedName name="TITAN">#REF!</definedName>
    <definedName name="TK">#REF!</definedName>
    <definedName name="TLAC120">#REF!</definedName>
    <definedName name="TLAC35">#REF!</definedName>
    <definedName name="TLAC50">#REF!</definedName>
    <definedName name="TLAC70">#REF!</definedName>
    <definedName name="TLAC95">#REF!</definedName>
    <definedName name="TPLRP">#REF!</definedName>
    <definedName name="TRADE2">#REF!</definedName>
    <definedName name="TT_1P">#REF!</definedName>
    <definedName name="TT_3p">#REF!</definedName>
    <definedName name="ttronmk">#REF!</definedName>
    <definedName name="tv75nc">#REF!</definedName>
    <definedName name="tv75vl">#REF!</definedName>
    <definedName name="VARIINST">#REF!</definedName>
    <definedName name="VARIPURC">#REF!</definedName>
    <definedName name="VCHT">#REF!</definedName>
    <definedName name="VCTT">#REF!</definedName>
    <definedName name="vd3p">#REF!</definedName>
    <definedName name="vl1p">#REF!</definedName>
    <definedName name="vl3p">#REF!</definedName>
    <definedName name="vldn400">#REF!</definedName>
    <definedName name="vldn600">#REF!</definedName>
    <definedName name="vltram">#REF!</definedName>
    <definedName name="vr3p">#REF!</definedName>
    <definedName name="W">#REF!</definedName>
    <definedName name="wrn.chi._.tiÆt." localSheetId="3" hidden="1">{#N/A,#N/A,FALSE,"Chi ti?t"}</definedName>
    <definedName name="wrn.chi._.tiÆt." hidden="1">{#N/A,#N/A,FALSE,"Chi ti?t"}</definedName>
    <definedName name="X">#REF!</definedName>
    <definedName name="x1pind">#REF!</definedName>
    <definedName name="x1ping">#REF!</definedName>
    <definedName name="x1pint">#REF!</definedName>
    <definedName name="XCCT">0.5</definedName>
    <definedName name="xfco">#REF!</definedName>
    <definedName name="xfco3p">#REF!</definedName>
    <definedName name="xfcotnc">#REF!</definedName>
    <definedName name="xfcotvl">#REF!</definedName>
    <definedName name="xhn">#REF!</definedName>
    <definedName name="xig">#REF!</definedName>
    <definedName name="xig1">#REF!</definedName>
    <definedName name="xig1p">#REF!</definedName>
    <definedName name="xig3p">#REF!</definedName>
    <definedName name="xignc3p">#REF!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l3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l3p">#REF!</definedName>
    <definedName name="Z">#REF!</definedName>
    <definedName name="ZYX">#REF!</definedName>
    <definedName name="ZZZ">#REF!</definedName>
  </definedNames>
  <calcPr fullCalcOnLoad="1"/>
</workbook>
</file>

<file path=xl/sharedStrings.xml><?xml version="1.0" encoding="utf-8"?>
<sst xmlns="http://schemas.openxmlformats.org/spreadsheetml/2006/main" count="177" uniqueCount="130">
  <si>
    <t>A</t>
  </si>
  <si>
    <t>I</t>
  </si>
  <si>
    <t>II</t>
  </si>
  <si>
    <t>III</t>
  </si>
  <si>
    <t>IV</t>
  </si>
  <si>
    <t>THU TỪ DNNN TRUNG ƯƠNG</t>
  </si>
  <si>
    <t>THU TỪ DNNN ĐỊA PHƯƠNG</t>
  </si>
  <si>
    <t>B</t>
  </si>
  <si>
    <t xml:space="preserve"> - THỦY LỢI PHÍ</t>
  </si>
  <si>
    <t>V</t>
  </si>
  <si>
    <t>Đơn vị: triệu đồng</t>
  </si>
  <si>
    <t>Biểu số 02</t>
  </si>
  <si>
    <t xml:space="preserve"> CHI CÂN ĐỐI NSĐP</t>
  </si>
  <si>
    <t xml:space="preserve"> - SỰ NGHIỆP GIAO THÔNG</t>
  </si>
  <si>
    <t xml:space="preserve"> - CHƯƠNG TRÌNH NN NÔNG THÔN</t>
  </si>
  <si>
    <t xml:space="preserve"> - SN KINH TẾ KHÁC</t>
  </si>
  <si>
    <t xml:space="preserve"> SN GIÁO DỤC</t>
  </si>
  <si>
    <t xml:space="preserve"> SN ĐÀO TẠO</t>
  </si>
  <si>
    <t>AN NINH</t>
  </si>
  <si>
    <t>QUỐC PHÒNG ĐỊA PHƯƠNG</t>
  </si>
  <si>
    <t xml:space="preserve">CHI KHÁC </t>
  </si>
  <si>
    <t xml:space="preserve"> - SN NÔNG LÂM NGHIỆP, PCLB</t>
  </si>
  <si>
    <t>BỘI THU NS</t>
  </si>
  <si>
    <t>STT</t>
  </si>
  <si>
    <t>C</t>
  </si>
  <si>
    <t>THU NSNN TRÊN ĐỊA BÀN</t>
  </si>
  <si>
    <t>Thu nội địa</t>
  </si>
  <si>
    <t>Thu từ dầu thô</t>
  </si>
  <si>
    <t>Thu viện trợ</t>
  </si>
  <si>
    <t>Từ các khoản thu phân chia</t>
  </si>
  <si>
    <t>Các khoản thu NSĐP được hưởng 100%</t>
  </si>
  <si>
    <t xml:space="preserve"> TỔNG CHI NSĐP</t>
  </si>
  <si>
    <t>Chi đầu tư phát triển</t>
  </si>
  <si>
    <t>Chi đầu tư cho các dự án</t>
  </si>
  <si>
    <t>Chi đầu tư phát triển khác</t>
  </si>
  <si>
    <t>Chi thường xuyên</t>
  </si>
  <si>
    <t>Trong đó:</t>
  </si>
  <si>
    <t>Chi trả nợ lãi do chính quyền địa phương vay</t>
  </si>
  <si>
    <t>D</t>
  </si>
  <si>
    <t>CHI CHUYỂN NGUỒN SANG NĂM SAU</t>
  </si>
  <si>
    <t>Thu chuyển nguồn từ năm trước chuyển sang</t>
  </si>
  <si>
    <t>Thu từ khu vực DNNN</t>
  </si>
  <si>
    <t>Thu từ khu vực DN có vốn ĐTNN</t>
  </si>
  <si>
    <t>Thu từ khu vực kinh tế NQD</t>
  </si>
  <si>
    <t>Thuế thu nhập cá nhân</t>
  </si>
  <si>
    <t>Thuế bảo vệ môi trường</t>
  </si>
  <si>
    <t>Các khoản thu về nhà, đất</t>
  </si>
  <si>
    <t>Lệ phí trước bạ</t>
  </si>
  <si>
    <t>Thu phí, lệ phí</t>
  </si>
  <si>
    <t>Thu cấp quyền khai thác khoáng sản</t>
  </si>
  <si>
    <t>Thu hồi vốn, cổ tức, lợi nhuận được chia của NN và lợi nhuận sau thuế còn lại sau khi trích lập các quỹ của DNNN</t>
  </si>
  <si>
    <t>Thu từ hoạt động XSKT</t>
  </si>
  <si>
    <t>Thu từ quỹ đất công ích, hoa lợi công sản khác</t>
  </si>
  <si>
    <t>Thu khác ngân sách</t>
  </si>
  <si>
    <t>Thu từ hoạt động XNK</t>
  </si>
  <si>
    <t>3=2/1</t>
  </si>
  <si>
    <t>DỰ TOÁN NĂM</t>
  </si>
  <si>
    <t>CÙNG KỲ NĂM TRƯỚC</t>
  </si>
  <si>
    <t>Thuế GTGT thu từ háng hóa nhập khẩu</t>
  </si>
  <si>
    <t>Thuế xuất khẩu</t>
  </si>
  <si>
    <t>Thuế nhập khẩu</t>
  </si>
  <si>
    <t>Thuế TTĐB từ hàng hóa nhập khẩu</t>
  </si>
  <si>
    <t>Thuế BVMT từ hàng hóa nhập khẩu</t>
  </si>
  <si>
    <t>Thuế khác</t>
  </si>
  <si>
    <t>THU NSĐP ĐƯỢC HƯỞNG THEO PHÂN CẤP</t>
  </si>
  <si>
    <t>SO SÁNH TH VỚI (%)</t>
  </si>
  <si>
    <t>Biểu số 03</t>
  </si>
  <si>
    <t>NỘI DUNG</t>
  </si>
  <si>
    <t>Chi đầu tư và hỗ trợ vốn cho các DN cung cấp sản phẩm, DV công ích do NN đặt hàng, các tổ chức kinh tế, các tổ chức tài chính của địa phương theo quy định của pháp luật</t>
  </si>
  <si>
    <t>Chi giáo dục - đào tạo và dạy nghề</t>
  </si>
  <si>
    <t>Chi khoa học và công nghệ</t>
  </si>
  <si>
    <t>Chi sự nghiệp y tế, dân số và gia đình</t>
  </si>
  <si>
    <t>Chi sự nghiệp phát thanh, truyền hình</t>
  </si>
  <si>
    <t>Chi sự nghiệp môi trường và KTTC</t>
  </si>
  <si>
    <t>Chi sự nghiệp kinh tế</t>
  </si>
  <si>
    <t>Chi quản lý hành chính</t>
  </si>
  <si>
    <t>Chi đảm bảo xã hội</t>
  </si>
  <si>
    <t>Chi trả nợ lãi các khoản do chính quyền địa phương vay</t>
  </si>
  <si>
    <t>Chi bổ sung quỹ dự trữ tài chính</t>
  </si>
  <si>
    <t>Dự phòng ngân sách</t>
  </si>
  <si>
    <t>CHI TỪ NGUỒN BỔ SUNG CÓ MỤC TIÊU TỪ NSTW CHO NSĐP</t>
  </si>
  <si>
    <t>Chương trình mục tiêu quốc gia</t>
  </si>
  <si>
    <t>Cho các chương trình dự án quan trọng vốn đầu tư</t>
  </si>
  <si>
    <t>Cho các nhiệm vụ, chính sách KP thường xuyên</t>
  </si>
  <si>
    <t xml:space="preserve"> - QUY HOẠCH DỰ ÁN</t>
  </si>
  <si>
    <t>Biểu số 01</t>
  </si>
  <si>
    <t>SO SÁNH THỰC HIỆN VỚI (%)</t>
  </si>
  <si>
    <t>Thu cân đối NSNN</t>
  </si>
  <si>
    <t>Thu cân đối từ hoạt động XNK</t>
  </si>
  <si>
    <t>Chi cân đối NSĐP</t>
  </si>
  <si>
    <t>Chi từ nguồn bổ sung có mục tiêu từ NSTW cho NSĐP</t>
  </si>
  <si>
    <t>TỔNG THU NSNN TRÊN ĐỊA BÀN</t>
  </si>
  <si>
    <t>TỔNG CHI NSĐP</t>
  </si>
  <si>
    <t>1</t>
  </si>
  <si>
    <t>2</t>
  </si>
  <si>
    <t>3</t>
  </si>
  <si>
    <t>4</t>
  </si>
  <si>
    <t>Chi trả vốn vay tồn ngân KBNN</t>
  </si>
  <si>
    <t>Mức vay Quốc hội đồng y</t>
  </si>
  <si>
    <t>VI</t>
  </si>
  <si>
    <t>Chi tạm ứng</t>
  </si>
  <si>
    <t>6</t>
  </si>
  <si>
    <t>Thu viện trợ, huy động đóng góp</t>
  </si>
  <si>
    <t>CHƯƠNG TRÌNH NÔNG THÔN MỚI</t>
  </si>
  <si>
    <t>VII</t>
  </si>
  <si>
    <t>Chi nguồn CCTL</t>
  </si>
  <si>
    <t>1'</t>
  </si>
  <si>
    <t>2'</t>
  </si>
  <si>
    <t>7</t>
  </si>
  <si>
    <t>Thuế sử dụng đất nông nghiệp</t>
  </si>
  <si>
    <t>Thuế sử dụng đất phi nông nghiệp</t>
  </si>
  <si>
    <t>Thu tiền sử dụng đất</t>
  </si>
  <si>
    <t>Tiền cho thuê đất, thuê mặt nước</t>
  </si>
  <si>
    <t>Tiền cho thuê và tiền bán nhà ở thuộc sở hữu NN</t>
  </si>
  <si>
    <t>DỰ TOÁN NĂM 2019</t>
  </si>
  <si>
    <t>DỰ TOÁN NĂM 2019 (NSĐP)</t>
  </si>
  <si>
    <t>DỰ TOÁN
NĂM 2019</t>
  </si>
  <si>
    <t>8</t>
  </si>
  <si>
    <t>9</t>
  </si>
  <si>
    <t>CHI TRẢ NỢ GỐC</t>
  </si>
  <si>
    <t>THỰC HIỆN 9 THÁNG</t>
  </si>
  <si>
    <t>THỰC HIỆN 9 THÁNG (NSĐP)</t>
  </si>
  <si>
    <t xml:space="preserve"> BÁO CÁO CÔNG KHAI THỰC HIỆN CHI NGÂN SÁCH ĐỊA PHƯƠNG 9 THÁNG NĂM 2019</t>
  </si>
  <si>
    <t>THỰC HIỆN
9 THÁNG</t>
  </si>
  <si>
    <t>THỰC HIỆN 9 THÁNG NĂM 2018</t>
  </si>
  <si>
    <t xml:space="preserve"> BÁO CÁO CÔNG KHAI CÂN ĐỐI NGÂN SÁCH ĐỊA PHƯƠNG 9 THÁNG NĂM 2019</t>
  </si>
  <si>
    <t>THỰC HIỆN 9 THÁNG 2018</t>
  </si>
  <si>
    <t>Chi sự nghiệp văn hóa thể thao</t>
  </si>
  <si>
    <t xml:space="preserve"> BÁO CÁO CÔNG KHAI THỰC HIỆN THU NGÂN SÁCH NHÀ NƯỚC 9 THÁNG NĂM 2019</t>
  </si>
  <si>
    <t>(Kèm theo Công văn số: 2900/STC-KHNS ngày 8/10/2019 của Sở Tài chính Hải Dương)</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</si>
</sst>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_(* #,##0_);_(* \(#,##0\);_(* &quot;-&quot;??_);_(@_)"/>
    <numFmt numFmtId="182" formatCode="_(* #,##0.000_);_(* \(#,##0.000\);_(* &quot;-&quot;???_);_(@_)"/>
    <numFmt numFmtId="183" formatCode="m/d"/>
    <numFmt numFmtId="184" formatCode="&quot;ß&quot;#,##0;\-&quot;&quot;\ß&quot;&quot;#,##0"/>
    <numFmt numFmtId="185" formatCode="\t0.00%"/>
    <numFmt numFmtId="186" formatCode="\t#\ ??/??"/>
    <numFmt numFmtId="187" formatCode="#,##0;\(#,##0\)"/>
    <numFmt numFmtId="188" formatCode="&quot;\&quot;#,##0.00;[Red]\-&quot;\&quot;#,##0.00"/>
    <numFmt numFmtId="189" formatCode="&quot;\&quot;#,##0;[Red]&quot;\&quot;\-#,##0"/>
    <numFmt numFmtId="190" formatCode="&quot;\&quot;#,##0.00;[Red]&quot;\&quot;\-#,##0.00"/>
    <numFmt numFmtId="191" formatCode="\$#,##0\ ;\(\$#,##0\)"/>
    <numFmt numFmtId="192" formatCode="#,##0,"/>
    <numFmt numFmtId="193" formatCode="&quot;\&quot;#,##0;\-&quot;\&quot;#,##0"/>
    <numFmt numFmtId="194" formatCode="&quot;\&quot;#,##0;[Red]\-&quot;\&quot;#,##0"/>
    <numFmt numFmtId="195" formatCode="&quot;\&quot;#,##0.00;\-&quot;\&quot;#,##0.00"/>
    <numFmt numFmtId="196" formatCode="_(* #,##0.0_);_(* \(#,##0.0\);_(* &quot;-&quot;??_);_(@_)"/>
    <numFmt numFmtId="197" formatCode="#,##0.0"/>
    <numFmt numFmtId="198" formatCode="###,###,###"/>
    <numFmt numFmtId="199" formatCode="_(* #,##0.0_);_(* \(#,##0.0\);_(* &quot;-&quot;?_);_(@_)"/>
    <numFmt numFmtId="200" formatCode="###\ ###\ ###"/>
    <numFmt numFmtId="201" formatCode="###\ ###\ ###\ ###"/>
    <numFmt numFmtId="202" formatCode="###\ ###"/>
    <numFmt numFmtId="203" formatCode="#\ ##0"/>
    <numFmt numFmtId="204" formatCode="_(* #,##0.000_);_(* \(#,##0.000\);_(* &quot;-&quot;??_);_(@_)"/>
    <numFmt numFmtId="205" formatCode="0.000"/>
    <numFmt numFmtId="206" formatCode="0.000%"/>
  </numFmts>
  <fonts count="58">
    <font>
      <sz val="12"/>
      <name val=".VnTime"/>
      <family val="0"/>
    </font>
    <font>
      <sz val="11"/>
      <color indexed="8"/>
      <name val="Calibri"/>
      <family val="2"/>
    </font>
    <font>
      <sz val="10"/>
      <name val="Times New Roman"/>
      <family val="1"/>
    </font>
    <font>
      <sz val="10"/>
      <name val="Arial"/>
      <family val="2"/>
    </font>
    <font>
      <sz val="12"/>
      <name val="Arial"/>
      <family val="2"/>
    </font>
    <font>
      <sz val="8"/>
      <name val="Arial"/>
      <family val="2"/>
    </font>
    <font>
      <b/>
      <sz val="12"/>
      <name val="Arial"/>
      <family val="2"/>
    </font>
    <font>
      <b/>
      <sz val="18"/>
      <name val="Arial"/>
      <family val="2"/>
    </font>
    <font>
      <sz val="8"/>
      <color indexed="12"/>
      <name val="Helv"/>
      <family val="0"/>
    </font>
    <font>
      <sz val="7"/>
      <name val="Small Fonts"/>
      <family val="2"/>
    </font>
    <font>
      <b/>
      <i/>
      <sz val="16"/>
      <name val="Helv"/>
      <family val="2"/>
    </font>
    <font>
      <sz val="12"/>
      <name val="VnTime"/>
      <family val="0"/>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sz val="12"/>
      <name val="Times New Roman"/>
      <family val="1"/>
    </font>
    <font>
      <sz val="8"/>
      <name val=".VnTime"/>
      <family val="2"/>
    </font>
    <font>
      <b/>
      <sz val="12"/>
      <name val="Times New Roman"/>
      <family val="1"/>
    </font>
    <font>
      <b/>
      <sz val="14"/>
      <name val="Times New Roman"/>
      <family val="1"/>
    </font>
    <font>
      <b/>
      <sz val="10"/>
      <name val="Times New Roman"/>
      <family val="1"/>
    </font>
    <font>
      <i/>
      <sz val="12"/>
      <name val="Times New Roman"/>
      <family val="1"/>
    </font>
    <font>
      <sz val="12"/>
      <color indexed="8"/>
      <name val="Times New Roman"/>
      <family val="1"/>
    </font>
    <font>
      <u val="single"/>
      <sz val="12"/>
      <color indexed="12"/>
      <name val=".VnTime"/>
      <family val="2"/>
    </font>
    <font>
      <u val="single"/>
      <sz val="12"/>
      <color indexed="36"/>
      <name val=".VnTime"/>
      <family val="2"/>
    </font>
    <font>
      <b/>
      <sz val="11"/>
      <name val="Times New Roman"/>
      <family val="1"/>
    </font>
    <font>
      <b/>
      <i/>
      <sz val="12"/>
      <name val="Times New Roman"/>
      <family val="1"/>
    </font>
    <font>
      <b/>
      <sz val="12"/>
      <color indexed="8"/>
      <name val="Times New Roman"/>
      <family val="1"/>
    </font>
    <font>
      <b/>
      <sz val="10"/>
      <color indexed="8"/>
      <name val="Times New Roman"/>
      <family val="1"/>
    </font>
    <font>
      <sz val="10"/>
      <color indexed="8"/>
      <name val="Times New Roman"/>
      <family val="1"/>
    </font>
    <font>
      <i/>
      <sz val="13"/>
      <name val="Times New Roman"/>
      <family val="1"/>
    </font>
    <font>
      <b/>
      <i/>
      <sz val="11"/>
      <name val="Times New Roman"/>
      <family val="1"/>
    </font>
    <font>
      <sz val="11"/>
      <color indexed="8"/>
      <name val="Times New Roman"/>
      <family val="1"/>
    </font>
    <font>
      <sz val="11"/>
      <name val="Times New Roman"/>
      <family val="1"/>
    </font>
    <font>
      <i/>
      <sz val="11"/>
      <name val="Times New Roman"/>
      <family val="1"/>
    </font>
    <font>
      <i/>
      <sz val="9"/>
      <name val="Times New Roman"/>
      <family val="1"/>
    </font>
    <font>
      <i/>
      <sz val="9"/>
      <color indexed="8"/>
      <name val="Times New Roman"/>
      <family val="1"/>
    </font>
    <font>
      <sz val="14"/>
      <name val="Times New Roman"/>
      <family val="1"/>
    </font>
    <font>
      <i/>
      <sz val="10"/>
      <color indexed="8"/>
      <name val="Times New Roman"/>
      <family val="1"/>
    </font>
    <font>
      <b/>
      <i/>
      <sz val="10"/>
      <name val="Times New Roman"/>
      <family val="1"/>
    </font>
    <font>
      <i/>
      <sz val="10"/>
      <name val="Times New Roman"/>
      <family val="1"/>
    </font>
    <font>
      <i/>
      <sz val="12"/>
      <color indexed="9"/>
      <name val="Times New Roman"/>
      <family val="1"/>
    </font>
    <font>
      <b/>
      <i/>
      <sz val="12"/>
      <color indexed="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top style="thin"/>
      <bottom style="thin"/>
    </border>
    <border>
      <left/>
      <right style="medium">
        <color indexed="63"/>
      </right>
      <top/>
      <bottom/>
    </border>
    <border>
      <left/>
      <right/>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3" borderId="0" applyNumberFormat="0" applyBorder="0" applyAlignment="0" applyProtection="0"/>
    <xf numFmtId="0" fontId="48" fillId="20" borderId="1" applyNumberFormat="0" applyAlignment="0" applyProtection="0"/>
    <xf numFmtId="0" fontId="4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187" fontId="2" fillId="0" borderId="0">
      <alignment/>
      <protection/>
    </xf>
    <xf numFmtId="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3" fillId="0" borderId="0" applyFont="0" applyFill="0" applyBorder="0" applyAlignment="0" applyProtection="0"/>
    <xf numFmtId="185" fontId="3" fillId="0" borderId="0">
      <alignment/>
      <protection/>
    </xf>
    <xf numFmtId="0" fontId="4" fillId="0" borderId="0" applyProtection="0">
      <alignment/>
    </xf>
    <xf numFmtId="186" fontId="3" fillId="0" borderId="0">
      <alignment/>
      <protection/>
    </xf>
    <xf numFmtId="0" fontId="50" fillId="0" borderId="0" applyNumberFormat="0" applyFill="0" applyBorder="0" applyAlignment="0" applyProtection="0"/>
    <xf numFmtId="2" fontId="4" fillId="0" borderId="0" applyProtection="0">
      <alignment/>
    </xf>
    <xf numFmtId="0" fontId="27" fillId="0" borderId="0" applyNumberFormat="0" applyFill="0" applyBorder="0" applyAlignment="0" applyProtection="0"/>
    <xf numFmtId="0" fontId="51" fillId="4" borderId="0" applyNumberFormat="0" applyBorder="0" applyAlignment="0" applyProtection="0"/>
    <xf numFmtId="38" fontId="5" fillId="20" borderId="0" applyNumberFormat="0" applyBorder="0" applyAlignment="0" applyProtection="0"/>
    <xf numFmtId="0" fontId="6" fillId="0" borderId="3" applyNumberFormat="0" applyAlignment="0" applyProtection="0"/>
    <xf numFmtId="0" fontId="6" fillId="0" borderId="4">
      <alignment horizontal="left" vertical="center"/>
      <protection/>
    </xf>
    <xf numFmtId="0" fontId="7" fillId="0" borderId="0" applyNumberFormat="0" applyFill="0" applyBorder="0" applyAlignment="0" applyProtection="0"/>
    <xf numFmtId="0" fontId="6" fillId="0" borderId="0" applyNumberFormat="0" applyFill="0" applyBorder="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Protection="0">
      <alignment/>
    </xf>
    <xf numFmtId="0" fontId="6" fillId="0" borderId="0" applyProtection="0">
      <alignment/>
    </xf>
    <xf numFmtId="0" fontId="26" fillId="0" borderId="0" applyNumberFormat="0" applyFill="0" applyBorder="0" applyAlignment="0" applyProtection="0"/>
    <xf numFmtId="0" fontId="8" fillId="0" borderId="0">
      <alignment/>
      <protection/>
    </xf>
    <xf numFmtId="10" fontId="5" fillId="22" borderId="6" applyNumberFormat="0" applyBorder="0" applyAlignment="0" applyProtection="0"/>
    <xf numFmtId="0" fontId="53" fillId="0" borderId="7" applyNumberFormat="0" applyFill="0" applyAlignment="0" applyProtection="0"/>
    <xf numFmtId="183" fontId="3" fillId="0" borderId="0" applyFont="0" applyFill="0" applyBorder="0" applyAlignment="0" applyProtection="0"/>
    <xf numFmtId="184" fontId="3" fillId="0" borderId="0" applyFont="0" applyFill="0" applyBorder="0" applyAlignment="0" applyProtection="0"/>
    <xf numFmtId="0" fontId="4" fillId="0" borderId="0" applyNumberFormat="0" applyFont="0" applyFill="0" applyAlignment="0">
      <protection/>
    </xf>
    <xf numFmtId="0" fontId="54" fillId="23" borderId="0" applyNumberFormat="0" applyBorder="0" applyAlignment="0" applyProtection="0"/>
    <xf numFmtId="0" fontId="2" fillId="0" borderId="0">
      <alignment/>
      <protection/>
    </xf>
    <xf numFmtId="37" fontId="9" fillId="0" borderId="0">
      <alignment/>
      <protection/>
    </xf>
    <xf numFmtId="0" fontId="10" fillId="0" borderId="0">
      <alignment/>
      <protection/>
    </xf>
    <xf numFmtId="0" fontId="3" fillId="0" borderId="0">
      <alignment/>
      <protection/>
    </xf>
    <xf numFmtId="0" fontId="0" fillId="0" borderId="0">
      <alignment/>
      <protection/>
    </xf>
    <xf numFmtId="0" fontId="0" fillId="22" borderId="8" applyNumberFormat="0" applyFont="0" applyAlignment="0" applyProtection="0"/>
    <xf numFmtId="0" fontId="55" fillId="20" borderId="9" applyNumberFormat="0" applyAlignment="0" applyProtection="0"/>
    <xf numFmtId="9" fontId="0"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94" fontId="0" fillId="0" borderId="10">
      <alignment horizontal="right" vertical="center"/>
      <protection/>
    </xf>
    <xf numFmtId="195" fontId="0" fillId="0" borderId="10">
      <alignment horizontal="center"/>
      <protection/>
    </xf>
    <xf numFmtId="0" fontId="11" fillId="0" borderId="11">
      <alignment/>
      <protection/>
    </xf>
    <xf numFmtId="0" fontId="56" fillId="0" borderId="0" applyNumberFormat="0" applyFill="0" applyBorder="0" applyAlignment="0" applyProtection="0"/>
    <xf numFmtId="0" fontId="4" fillId="0" borderId="12" applyProtection="0">
      <alignment/>
    </xf>
    <xf numFmtId="182" fontId="0" fillId="0" borderId="0">
      <alignment/>
      <protection/>
    </xf>
    <xf numFmtId="193" fontId="0" fillId="0" borderId="6">
      <alignment/>
      <protection/>
    </xf>
    <xf numFmtId="0" fontId="57" fillId="0" borderId="0" applyNumberFormat="0" applyFill="0" applyBorder="0" applyAlignment="0" applyProtection="0"/>
    <xf numFmtId="40" fontId="12" fillId="0" borderId="0" applyFont="0" applyFill="0" applyBorder="0" applyAlignment="0" applyProtection="0"/>
    <xf numFmtId="38"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9" fontId="13" fillId="0" borderId="0" applyFont="0" applyFill="0" applyBorder="0" applyAlignment="0" applyProtection="0"/>
    <xf numFmtId="0" fontId="14" fillId="0" borderId="0">
      <alignment/>
      <protection/>
    </xf>
    <xf numFmtId="0" fontId="4" fillId="0" borderId="0">
      <alignment/>
      <protection/>
    </xf>
    <xf numFmtId="177" fontId="15" fillId="0" borderId="0" applyFont="0" applyFill="0" applyBorder="0" applyAlignment="0" applyProtection="0"/>
    <xf numFmtId="179" fontId="15" fillId="0" borderId="0" applyFont="0" applyFill="0" applyBorder="0" applyAlignment="0" applyProtection="0"/>
    <xf numFmtId="192" fontId="3" fillId="0" borderId="0" applyFont="0" applyFill="0" applyBorder="0" applyAlignment="0" applyProtection="0"/>
    <xf numFmtId="188" fontId="0" fillId="0" borderId="0" applyFont="0" applyFill="0" applyBorder="0" applyAlignment="0" applyProtection="0"/>
    <xf numFmtId="190" fontId="13" fillId="0" borderId="0" applyFont="0" applyFill="0" applyBorder="0" applyAlignment="0" applyProtection="0"/>
    <xf numFmtId="189" fontId="13" fillId="0" borderId="0" applyFont="0" applyFill="0" applyBorder="0" applyAlignment="0" applyProtection="0"/>
    <xf numFmtId="0" fontId="16" fillId="0" borderId="0">
      <alignment/>
      <protection/>
    </xf>
    <xf numFmtId="176" fontId="15" fillId="0" borderId="0" applyFont="0" applyFill="0" applyBorder="0" applyAlignment="0" applyProtection="0"/>
    <xf numFmtId="173" fontId="17" fillId="0" borderId="0" applyFont="0" applyFill="0" applyBorder="0" applyAlignment="0" applyProtection="0"/>
    <xf numFmtId="178" fontId="1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lignment vertical="center"/>
      <protection/>
    </xf>
  </cellStyleXfs>
  <cellXfs count="203">
    <xf numFmtId="0" fontId="0" fillId="0" borderId="0" xfId="0" applyAlignment="1">
      <alignment/>
    </xf>
    <xf numFmtId="0" fontId="19" fillId="0" borderId="0" xfId="78" applyFont="1">
      <alignment/>
      <protection/>
    </xf>
    <xf numFmtId="0" fontId="19" fillId="0" borderId="0" xfId="78" applyFont="1" applyAlignment="1">
      <alignment horizontal="center" vertical="center" wrapText="1"/>
      <protection/>
    </xf>
    <xf numFmtId="0" fontId="19" fillId="0" borderId="0" xfId="78" applyFont="1" applyAlignment="1">
      <alignment wrapText="1"/>
      <protection/>
    </xf>
    <xf numFmtId="0" fontId="19" fillId="0" borderId="0" xfId="0" applyFont="1" applyAlignment="1">
      <alignment/>
    </xf>
    <xf numFmtId="0" fontId="19" fillId="0" borderId="0" xfId="0" applyFont="1" applyFill="1" applyAlignment="1">
      <alignment/>
    </xf>
    <xf numFmtId="181" fontId="21" fillId="0" borderId="0" xfId="42" applyNumberFormat="1" applyFont="1" applyFill="1" applyAlignment="1">
      <alignment/>
    </xf>
    <xf numFmtId="3" fontId="28" fillId="0" borderId="0" xfId="0" applyNumberFormat="1" applyFont="1" applyFill="1" applyBorder="1" applyAlignment="1">
      <alignment/>
    </xf>
    <xf numFmtId="0" fontId="21" fillId="0" borderId="0" xfId="0" applyFont="1" applyAlignment="1">
      <alignment vertical="center"/>
    </xf>
    <xf numFmtId="0" fontId="21" fillId="0" borderId="0" xfId="0" applyFont="1" applyAlignment="1">
      <alignment/>
    </xf>
    <xf numFmtId="0" fontId="25" fillId="0" borderId="0" xfId="0" applyFont="1" applyAlignment="1">
      <alignment/>
    </xf>
    <xf numFmtId="0" fontId="30" fillId="0" borderId="0" xfId="0" applyFont="1" applyAlignment="1">
      <alignment/>
    </xf>
    <xf numFmtId="0" fontId="23" fillId="0" borderId="0" xfId="0" applyFont="1" applyBorder="1" applyAlignment="1">
      <alignment vertical="center"/>
    </xf>
    <xf numFmtId="181" fontId="19" fillId="0" borderId="0" xfId="42" applyNumberFormat="1" applyFont="1" applyAlignment="1">
      <alignment/>
    </xf>
    <xf numFmtId="181" fontId="21" fillId="0" borderId="0" xfId="42" applyNumberFormat="1" applyFont="1" applyAlignment="1">
      <alignment vertical="center"/>
    </xf>
    <xf numFmtId="0" fontId="19" fillId="0" borderId="0" xfId="0" applyFont="1" applyFill="1" applyBorder="1" applyAlignment="1">
      <alignment/>
    </xf>
    <xf numFmtId="180" fontId="19" fillId="0" borderId="0" xfId="81" applyNumberFormat="1" applyFont="1" applyAlignment="1">
      <alignment/>
    </xf>
    <xf numFmtId="3" fontId="19" fillId="0" borderId="0" xfId="0" applyNumberFormat="1" applyFont="1" applyAlignment="1">
      <alignment/>
    </xf>
    <xf numFmtId="9" fontId="21" fillId="0" borderId="0" xfId="81" applyNumberFormat="1" applyFont="1" applyAlignment="1">
      <alignment vertical="center"/>
    </xf>
    <xf numFmtId="181" fontId="19" fillId="0" borderId="0" xfId="42" applyNumberFormat="1" applyFont="1" applyFill="1" applyAlignment="1">
      <alignment/>
    </xf>
    <xf numFmtId="49" fontId="19" fillId="0" borderId="0" xfId="0" applyNumberFormat="1" applyFont="1" applyFill="1" applyAlignment="1">
      <alignment wrapText="1"/>
    </xf>
    <xf numFmtId="0" fontId="21" fillId="0" borderId="0" xfId="0" applyFont="1" applyFill="1" applyAlignment="1">
      <alignment/>
    </xf>
    <xf numFmtId="49" fontId="21" fillId="0" borderId="0" xfId="0" applyNumberFormat="1" applyFont="1" applyFill="1" applyBorder="1" applyAlignment="1">
      <alignment wrapText="1"/>
    </xf>
    <xf numFmtId="3" fontId="19" fillId="0" borderId="0" xfId="0" applyNumberFormat="1" applyFont="1" applyFill="1" applyAlignment="1">
      <alignment/>
    </xf>
    <xf numFmtId="0" fontId="21" fillId="0" borderId="0" xfId="0" applyFont="1" applyFill="1" applyBorder="1" applyAlignment="1">
      <alignment/>
    </xf>
    <xf numFmtId="0" fontId="21" fillId="0" borderId="0" xfId="0" applyFont="1" applyFill="1" applyAlignment="1">
      <alignment/>
    </xf>
    <xf numFmtId="181" fontId="19" fillId="0" borderId="0" xfId="0" applyNumberFormat="1" applyFont="1" applyFill="1" applyAlignment="1">
      <alignment/>
    </xf>
    <xf numFmtId="49" fontId="2" fillId="0" borderId="6" xfId="0" applyNumberFormat="1" applyFont="1" applyFill="1" applyBorder="1" applyAlignment="1">
      <alignment horizontal="center" vertical="center" wrapText="1"/>
    </xf>
    <xf numFmtId="180" fontId="23" fillId="0" borderId="6" xfId="81" applyNumberFormat="1" applyFont="1" applyFill="1" applyBorder="1" applyAlignment="1">
      <alignment horizontal="center" vertical="center" wrapText="1"/>
    </xf>
    <xf numFmtId="49" fontId="21" fillId="0" borderId="13" xfId="0" applyNumberFormat="1" applyFont="1" applyFill="1" applyBorder="1" applyAlignment="1">
      <alignment horizontal="left" vertical="center" wrapText="1"/>
    </xf>
    <xf numFmtId="49" fontId="21" fillId="0" borderId="14" xfId="0" applyNumberFormat="1" applyFont="1" applyFill="1" applyBorder="1" applyAlignment="1">
      <alignment horizontal="left" vertical="center" wrapText="1"/>
    </xf>
    <xf numFmtId="49" fontId="19" fillId="0" borderId="14" xfId="0" applyNumberFormat="1" applyFont="1" applyFill="1" applyBorder="1" applyAlignment="1">
      <alignment horizontal="left" vertical="center" wrapText="1"/>
    </xf>
    <xf numFmtId="49" fontId="19" fillId="0" borderId="14" xfId="0" applyNumberFormat="1" applyFont="1" applyFill="1" applyBorder="1" applyAlignment="1">
      <alignment vertical="center" wrapText="1"/>
    </xf>
    <xf numFmtId="49" fontId="21" fillId="0" borderId="14" xfId="42" applyNumberFormat="1" applyFont="1" applyFill="1" applyBorder="1" applyAlignment="1">
      <alignment vertical="center" wrapText="1"/>
    </xf>
    <xf numFmtId="49" fontId="19" fillId="0" borderId="14" xfId="42" applyNumberFormat="1" applyFont="1" applyFill="1" applyBorder="1" applyAlignment="1">
      <alignment vertical="center" wrapText="1"/>
    </xf>
    <xf numFmtId="49" fontId="19" fillId="0" borderId="15" xfId="42" applyNumberFormat="1" applyFont="1" applyFill="1" applyBorder="1" applyAlignment="1">
      <alignment horizontal="left" vertical="center" wrapText="1"/>
    </xf>
    <xf numFmtId="3" fontId="28" fillId="0" borderId="13" xfId="0" applyNumberFormat="1" applyFont="1" applyFill="1" applyBorder="1" applyAlignment="1">
      <alignment vertical="center"/>
    </xf>
    <xf numFmtId="3" fontId="28" fillId="0" borderId="14" xfId="0" applyNumberFormat="1" applyFont="1" applyFill="1" applyBorder="1" applyAlignment="1">
      <alignment vertical="center"/>
    </xf>
    <xf numFmtId="3" fontId="35" fillId="0" borderId="14" xfId="0" applyNumberFormat="1" applyFont="1" applyFill="1" applyBorder="1" applyAlignment="1">
      <alignment vertical="center"/>
    </xf>
    <xf numFmtId="3" fontId="36" fillId="0" borderId="14" xfId="0" applyNumberFormat="1" applyFont="1" applyFill="1" applyBorder="1" applyAlignment="1">
      <alignment vertical="center"/>
    </xf>
    <xf numFmtId="3" fontId="28" fillId="0" borderId="14" xfId="42" applyNumberFormat="1" applyFont="1" applyFill="1" applyBorder="1" applyAlignment="1">
      <alignment vertical="center"/>
    </xf>
    <xf numFmtId="3" fontId="36" fillId="0" borderId="14" xfId="42" applyNumberFormat="1" applyFont="1" applyFill="1" applyBorder="1" applyAlignment="1">
      <alignment vertical="center"/>
    </xf>
    <xf numFmtId="3" fontId="36" fillId="0" borderId="15" xfId="0" applyNumberFormat="1" applyFont="1" applyFill="1" applyBorder="1" applyAlignment="1">
      <alignment vertical="center"/>
    </xf>
    <xf numFmtId="49" fontId="28" fillId="0" borderId="0" xfId="0" applyNumberFormat="1" applyFont="1" applyFill="1" applyBorder="1" applyAlignment="1">
      <alignment horizontal="center"/>
    </xf>
    <xf numFmtId="49" fontId="28" fillId="0" borderId="13" xfId="0" applyNumberFormat="1" applyFont="1" applyFill="1" applyBorder="1" applyAlignment="1">
      <alignment horizontal="center" vertical="center" wrapText="1"/>
    </xf>
    <xf numFmtId="49" fontId="28"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49" fontId="28" fillId="0" borderId="14" xfId="42" applyNumberFormat="1" applyFont="1" applyFill="1" applyBorder="1" applyAlignment="1">
      <alignment horizontal="center" vertical="center" wrapText="1"/>
    </xf>
    <xf numFmtId="49" fontId="36" fillId="0" borderId="14" xfId="42" applyNumberFormat="1" applyFont="1" applyFill="1" applyBorder="1" applyAlignment="1">
      <alignment horizontal="center" vertical="center" wrapText="1"/>
    </xf>
    <xf numFmtId="49" fontId="36" fillId="0" borderId="15" xfId="42" applyNumberFormat="1" applyFont="1" applyFill="1" applyBorder="1" applyAlignment="1">
      <alignment horizontal="center" vertical="center" wrapText="1"/>
    </xf>
    <xf numFmtId="49" fontId="36" fillId="0" borderId="0" xfId="0" applyNumberFormat="1" applyFont="1" applyFill="1" applyAlignment="1">
      <alignment horizontal="center"/>
    </xf>
    <xf numFmtId="49" fontId="38" fillId="0" borderId="14" xfId="0" applyNumberFormat="1" applyFont="1" applyFill="1" applyBorder="1" applyAlignment="1">
      <alignment horizontal="center" vertical="center" wrapText="1"/>
    </xf>
    <xf numFmtId="49" fontId="38" fillId="0" borderId="14" xfId="0" applyNumberFormat="1" applyFont="1" applyFill="1" applyBorder="1" applyAlignment="1">
      <alignment vertical="center" wrapText="1"/>
    </xf>
    <xf numFmtId="3" fontId="39" fillId="0" borderId="14" xfId="0" applyNumberFormat="1" applyFont="1" applyFill="1" applyBorder="1" applyAlignment="1">
      <alignment vertical="center"/>
    </xf>
    <xf numFmtId="0" fontId="38" fillId="0" borderId="0" xfId="0" applyFont="1" applyFill="1" applyAlignment="1">
      <alignment/>
    </xf>
    <xf numFmtId="49" fontId="2" fillId="0" borderId="6" xfId="81" applyNumberFormat="1" applyFont="1" applyFill="1" applyBorder="1" applyAlignment="1">
      <alignment horizontal="center" vertical="center" wrapText="1"/>
    </xf>
    <xf numFmtId="49" fontId="2" fillId="0" borderId="6" xfId="42"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3" fontId="28" fillId="0" borderId="0" xfId="42" applyNumberFormat="1" applyFont="1" applyFill="1" applyBorder="1" applyAlignment="1">
      <alignment vertical="center"/>
    </xf>
    <xf numFmtId="3" fontId="36" fillId="0" borderId="0" xfId="42" applyNumberFormat="1" applyFont="1" applyFill="1" applyBorder="1" applyAlignment="1">
      <alignment vertical="center"/>
    </xf>
    <xf numFmtId="3" fontId="36" fillId="0" borderId="0" xfId="0" applyNumberFormat="1" applyFont="1" applyFill="1" applyBorder="1" applyAlignment="1">
      <alignment vertical="center"/>
    </xf>
    <xf numFmtId="0" fontId="40" fillId="0" borderId="0" xfId="0" applyFont="1" applyAlignment="1">
      <alignment/>
    </xf>
    <xf numFmtId="181" fontId="40" fillId="0" borderId="0" xfId="42" applyNumberFormat="1" applyFont="1" applyAlignment="1">
      <alignment/>
    </xf>
    <xf numFmtId="0" fontId="29" fillId="0" borderId="0" xfId="0" applyFont="1" applyAlignment="1">
      <alignment/>
    </xf>
    <xf numFmtId="0" fontId="23" fillId="0" borderId="6" xfId="0"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181" fontId="19" fillId="0" borderId="0" xfId="42" applyNumberFormat="1" applyFont="1" applyAlignment="1">
      <alignment vertical="center"/>
    </xf>
    <xf numFmtId="181" fontId="21" fillId="0" borderId="0" xfId="42" applyNumberFormat="1" applyFont="1" applyAlignment="1">
      <alignment/>
    </xf>
    <xf numFmtId="49" fontId="21" fillId="0" borderId="14" xfId="0" applyNumberFormat="1" applyFont="1" applyBorder="1" applyAlignment="1">
      <alignment horizontal="center" vertical="center" wrapText="1"/>
    </xf>
    <xf numFmtId="49" fontId="19" fillId="0" borderId="14" xfId="0" applyNumberFormat="1" applyFont="1" applyBorder="1" applyAlignment="1">
      <alignment horizontal="center" vertical="center" wrapText="1"/>
    </xf>
    <xf numFmtId="49" fontId="25" fillId="0" borderId="14" xfId="0" applyNumberFormat="1" applyFont="1" applyBorder="1" applyAlignment="1">
      <alignment horizontal="center" vertical="center" wrapText="1"/>
    </xf>
    <xf numFmtId="49" fontId="30" fillId="0" borderId="14" xfId="0" applyNumberFormat="1" applyFont="1" applyBorder="1" applyAlignment="1">
      <alignment horizontal="center" vertical="center" wrapText="1"/>
    </xf>
    <xf numFmtId="49" fontId="21" fillId="0" borderId="13" xfId="0" applyNumberFormat="1" applyFont="1" applyBorder="1" applyAlignment="1">
      <alignment horizontal="left" vertical="center" wrapText="1"/>
    </xf>
    <xf numFmtId="49" fontId="21" fillId="0" borderId="14" xfId="0" applyNumberFormat="1" applyFont="1" applyBorder="1" applyAlignment="1">
      <alignment horizontal="left" vertical="center" wrapText="1"/>
    </xf>
    <xf numFmtId="49" fontId="19" fillId="0" borderId="14" xfId="0" applyNumberFormat="1" applyFont="1" applyBorder="1" applyAlignment="1">
      <alignment horizontal="left" vertical="center" wrapText="1"/>
    </xf>
    <xf numFmtId="49" fontId="25" fillId="0" borderId="14" xfId="0" applyNumberFormat="1" applyFont="1" applyBorder="1" applyAlignment="1">
      <alignment horizontal="left" vertical="center" wrapText="1"/>
    </xf>
    <xf numFmtId="49" fontId="30" fillId="0" borderId="14" xfId="0" applyNumberFormat="1" applyFont="1" applyBorder="1" applyAlignment="1">
      <alignment horizontal="left" vertical="center" wrapText="1"/>
    </xf>
    <xf numFmtId="49" fontId="21" fillId="0" borderId="16" xfId="0" applyNumberFormat="1" applyFont="1" applyBorder="1" applyAlignment="1">
      <alignment horizontal="left" vertical="center" wrapText="1"/>
    </xf>
    <xf numFmtId="0" fontId="2" fillId="0" borderId="0" xfId="0" applyFont="1" applyBorder="1" applyAlignment="1">
      <alignment horizontal="center"/>
    </xf>
    <xf numFmtId="49" fontId="23" fillId="0" borderId="14"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32" fillId="0" borderId="14" xfId="0" applyNumberFormat="1" applyFont="1" applyBorder="1" applyAlignment="1">
      <alignment horizontal="center" vertical="center" wrapText="1"/>
    </xf>
    <xf numFmtId="49" fontId="31" fillId="0" borderId="14" xfId="0" applyNumberFormat="1" applyFont="1" applyBorder="1" applyAlignment="1">
      <alignment horizontal="center" vertical="center" wrapText="1"/>
    </xf>
    <xf numFmtId="0" fontId="2" fillId="0" borderId="0" xfId="0" applyFont="1" applyAlignment="1">
      <alignment horizontal="center"/>
    </xf>
    <xf numFmtId="181" fontId="29" fillId="0" borderId="0" xfId="42" applyNumberFormat="1" applyFont="1" applyAlignment="1">
      <alignment vertical="center"/>
    </xf>
    <xf numFmtId="49" fontId="42" fillId="0" borderId="15" xfId="0" applyNumberFormat="1" applyFont="1" applyBorder="1" applyAlignment="1">
      <alignment horizontal="center" vertical="center" wrapText="1"/>
    </xf>
    <xf numFmtId="49" fontId="29" fillId="0" borderId="15" xfId="0" applyNumberFormat="1" applyFont="1" applyBorder="1" applyAlignment="1">
      <alignment horizontal="left" vertical="center" wrapText="1"/>
    </xf>
    <xf numFmtId="0" fontId="42" fillId="0" borderId="0" xfId="0" applyFont="1" applyBorder="1" applyAlignment="1">
      <alignment vertical="center"/>
    </xf>
    <xf numFmtId="3" fontId="21" fillId="0" borderId="14" xfId="0" applyNumberFormat="1" applyFont="1" applyBorder="1" applyAlignment="1">
      <alignment horizontal="right" vertical="center"/>
    </xf>
    <xf numFmtId="3" fontId="21" fillId="0" borderId="14" xfId="0" applyNumberFormat="1" applyFont="1" applyBorder="1" applyAlignment="1">
      <alignment horizontal="right"/>
    </xf>
    <xf numFmtId="3" fontId="19" fillId="0" borderId="14" xfId="0" applyNumberFormat="1" applyFont="1" applyBorder="1" applyAlignment="1">
      <alignment horizontal="right"/>
    </xf>
    <xf numFmtId="3" fontId="30" fillId="0" borderId="14" xfId="0" applyNumberFormat="1" applyFont="1" applyBorder="1" applyAlignment="1">
      <alignment horizontal="right"/>
    </xf>
    <xf numFmtId="3" fontId="29" fillId="0" borderId="15" xfId="0" applyNumberFormat="1" applyFont="1" applyBorder="1" applyAlignment="1">
      <alignment horizontal="right" vertical="center"/>
    </xf>
    <xf numFmtId="181" fontId="19" fillId="0" borderId="0" xfId="42" applyNumberFormat="1" applyFont="1" applyBorder="1" applyAlignment="1">
      <alignment/>
    </xf>
    <xf numFmtId="181" fontId="40" fillId="0" borderId="0" xfId="42" applyNumberFormat="1" applyFont="1" applyBorder="1" applyAlignment="1">
      <alignment/>
    </xf>
    <xf numFmtId="181" fontId="21" fillId="0" borderId="0" xfId="42" applyNumberFormat="1" applyFont="1" applyBorder="1" applyAlignment="1">
      <alignment horizontal="right"/>
    </xf>
    <xf numFmtId="9" fontId="34" fillId="0" borderId="15" xfId="81" applyNumberFormat="1" applyFont="1" applyBorder="1" applyAlignment="1">
      <alignment vertical="center"/>
    </xf>
    <xf numFmtId="0" fontId="41" fillId="0" borderId="0" xfId="0" applyFont="1" applyAlignment="1">
      <alignment/>
    </xf>
    <xf numFmtId="181" fontId="43" fillId="0" borderId="0" xfId="42" applyNumberFormat="1" applyFont="1" applyAlignment="1">
      <alignment vertical="center"/>
    </xf>
    <xf numFmtId="49" fontId="42" fillId="0" borderId="13" xfId="0" applyNumberFormat="1" applyFont="1" applyBorder="1" applyAlignment="1">
      <alignment horizontal="center" vertical="center" wrapText="1"/>
    </xf>
    <xf numFmtId="49" fontId="29" fillId="0" borderId="13" xfId="0" applyNumberFormat="1" applyFont="1" applyBorder="1" applyAlignment="1">
      <alignment horizontal="left" vertical="center" wrapText="1"/>
    </xf>
    <xf numFmtId="3" fontId="29" fillId="0" borderId="13" xfId="0" applyNumberFormat="1" applyFont="1" applyBorder="1" applyAlignment="1">
      <alignment horizontal="right"/>
    </xf>
    <xf numFmtId="9" fontId="34" fillId="0" borderId="13" xfId="81" applyNumberFormat="1" applyFont="1" applyBorder="1" applyAlignment="1">
      <alignment/>
    </xf>
    <xf numFmtId="9" fontId="34" fillId="0" borderId="13" xfId="81" applyNumberFormat="1" applyFont="1" applyBorder="1" applyAlignment="1">
      <alignment vertical="center"/>
    </xf>
    <xf numFmtId="49" fontId="2" fillId="0" borderId="15" xfId="0" applyNumberFormat="1" applyFont="1" applyBorder="1" applyAlignment="1">
      <alignment horizontal="center" vertical="center" wrapText="1"/>
    </xf>
    <xf numFmtId="49" fontId="19" fillId="0" borderId="15" xfId="0" applyNumberFormat="1" applyFont="1" applyBorder="1" applyAlignment="1">
      <alignment horizontal="left" vertical="center" wrapText="1"/>
    </xf>
    <xf numFmtId="3" fontId="19" fillId="0" borderId="15" xfId="0" applyNumberFormat="1" applyFont="1" applyBorder="1" applyAlignment="1">
      <alignment horizontal="right"/>
    </xf>
    <xf numFmtId="49" fontId="23" fillId="0" borderId="13" xfId="0" applyNumberFormat="1" applyFont="1" applyBorder="1" applyAlignment="1">
      <alignment horizontal="center" vertical="center" wrapText="1"/>
    </xf>
    <xf numFmtId="3" fontId="21" fillId="0" borderId="13" xfId="0" applyNumberFormat="1" applyFont="1" applyBorder="1" applyAlignment="1">
      <alignment horizontal="right"/>
    </xf>
    <xf numFmtId="0" fontId="23" fillId="0" borderId="0" xfId="0" applyFont="1" applyFill="1" applyBorder="1" applyAlignment="1">
      <alignment horizontal="center" vertical="center" wrapText="1"/>
    </xf>
    <xf numFmtId="49" fontId="21" fillId="0" borderId="16" xfId="0" applyNumberFormat="1" applyFont="1" applyBorder="1" applyAlignment="1">
      <alignment horizontal="center" vertical="center" wrapText="1"/>
    </xf>
    <xf numFmtId="9" fontId="21" fillId="0" borderId="0" xfId="81" applyFont="1" applyAlignment="1">
      <alignment vertical="center"/>
    </xf>
    <xf numFmtId="181" fontId="21" fillId="0" borderId="0" xfId="42" applyNumberFormat="1" applyFont="1" applyAlignment="1">
      <alignment horizontal="right"/>
    </xf>
    <xf numFmtId="181" fontId="19" fillId="0" borderId="0" xfId="42" applyNumberFormat="1" applyFont="1" applyAlignment="1">
      <alignment horizontal="right" vertical="center"/>
    </xf>
    <xf numFmtId="0" fontId="19" fillId="0" borderId="0" xfId="0" applyFont="1" applyAlignment="1">
      <alignment horizontal="right"/>
    </xf>
    <xf numFmtId="3" fontId="19" fillId="0" borderId="0" xfId="0" applyNumberFormat="1" applyFont="1" applyAlignment="1">
      <alignment horizontal="right"/>
    </xf>
    <xf numFmtId="3" fontId="21" fillId="0" borderId="16" xfId="0" applyNumberFormat="1" applyFont="1" applyBorder="1" applyAlignment="1">
      <alignment vertical="center"/>
    </xf>
    <xf numFmtId="9" fontId="29" fillId="0" borderId="14" xfId="81" applyNumberFormat="1" applyFont="1" applyBorder="1" applyAlignment="1">
      <alignment horizontal="right" vertical="center"/>
    </xf>
    <xf numFmtId="9" fontId="29" fillId="0" borderId="16" xfId="81" applyNumberFormat="1" applyFont="1" applyBorder="1" applyAlignment="1">
      <alignment horizontal="right" vertical="center"/>
    </xf>
    <xf numFmtId="3" fontId="19" fillId="0" borderId="14" xfId="0" applyNumberFormat="1" applyFont="1" applyBorder="1" applyAlignment="1">
      <alignment horizontal="right" vertical="center"/>
    </xf>
    <xf numFmtId="9" fontId="24" fillId="0" borderId="14" xfId="81" applyNumberFormat="1" applyFont="1" applyBorder="1" applyAlignment="1">
      <alignment horizontal="right" vertical="center"/>
    </xf>
    <xf numFmtId="3" fontId="30" fillId="0" borderId="14" xfId="0" applyNumberFormat="1" applyFont="1" applyBorder="1" applyAlignment="1">
      <alignment horizontal="right" vertical="center"/>
    </xf>
    <xf numFmtId="9" fontId="29" fillId="0" borderId="14" xfId="0" applyNumberFormat="1" applyFont="1" applyBorder="1" applyAlignment="1">
      <alignment horizontal="right" vertical="center"/>
    </xf>
    <xf numFmtId="49" fontId="41" fillId="24" borderId="14" xfId="0" applyNumberFormat="1" applyFont="1" applyFill="1" applyBorder="1" applyAlignment="1">
      <alignment horizontal="center" vertical="center" wrapText="1"/>
    </xf>
    <xf numFmtId="49" fontId="41" fillId="24" borderId="14" xfId="0" applyNumberFormat="1" applyFont="1" applyFill="1" applyBorder="1" applyAlignment="1">
      <alignment horizontal="left" vertical="center" wrapText="1"/>
    </xf>
    <xf numFmtId="3" fontId="41" fillId="24" borderId="14" xfId="0" applyNumberFormat="1" applyFont="1" applyFill="1" applyBorder="1" applyAlignment="1">
      <alignment horizontal="right"/>
    </xf>
    <xf numFmtId="9" fontId="34" fillId="0" borderId="14" xfId="81" applyNumberFormat="1" applyFont="1" applyBorder="1" applyAlignment="1">
      <alignment/>
    </xf>
    <xf numFmtId="9" fontId="34" fillId="0" borderId="13" xfId="81" applyNumberFormat="1" applyFont="1" applyBorder="1" applyAlignment="1">
      <alignment/>
    </xf>
    <xf numFmtId="9" fontId="37" fillId="0" borderId="14" xfId="81" applyNumberFormat="1" applyFont="1" applyBorder="1" applyAlignment="1">
      <alignment/>
    </xf>
    <xf numFmtId="9" fontId="43" fillId="24" borderId="14" xfId="81" applyNumberFormat="1" applyFont="1" applyFill="1" applyBorder="1" applyAlignment="1">
      <alignment/>
    </xf>
    <xf numFmtId="9" fontId="37" fillId="0" borderId="15" xfId="81" applyNumberFormat="1" applyFont="1" applyBorder="1" applyAlignment="1">
      <alignment/>
    </xf>
    <xf numFmtId="49" fontId="19" fillId="0" borderId="17" xfId="0" applyNumberFormat="1" applyFont="1" applyBorder="1" applyAlignment="1">
      <alignment horizontal="center" vertical="center" wrapText="1"/>
    </xf>
    <xf numFmtId="49" fontId="19" fillId="0" borderId="17" xfId="0" applyNumberFormat="1" applyFont="1" applyBorder="1" applyAlignment="1">
      <alignment horizontal="left" vertical="center" wrapText="1"/>
    </xf>
    <xf numFmtId="3" fontId="19" fillId="0" borderId="17" xfId="0" applyNumberFormat="1" applyFont="1" applyBorder="1" applyAlignment="1">
      <alignment horizontal="right" vertical="center"/>
    </xf>
    <xf numFmtId="180" fontId="24" fillId="0" borderId="17" xfId="81" applyNumberFormat="1" applyFont="1" applyBorder="1" applyAlignment="1">
      <alignment horizontal="right" vertical="center"/>
    </xf>
    <xf numFmtId="0" fontId="2" fillId="0" borderId="0" xfId="0" applyFont="1" applyBorder="1" applyAlignment="1">
      <alignment vertical="center"/>
    </xf>
    <xf numFmtId="180" fontId="24" fillId="0" borderId="18" xfId="81" applyNumberFormat="1" applyFont="1" applyBorder="1" applyAlignment="1">
      <alignment horizontal="right" vertical="center"/>
    </xf>
    <xf numFmtId="3" fontId="21" fillId="0" borderId="0" xfId="0" applyNumberFormat="1" applyFont="1" applyFill="1" applyAlignment="1">
      <alignment/>
    </xf>
    <xf numFmtId="3" fontId="21" fillId="0" borderId="0" xfId="0" applyNumberFormat="1" applyFont="1" applyAlignment="1">
      <alignment/>
    </xf>
    <xf numFmtId="181" fontId="30" fillId="0" borderId="0" xfId="42" applyNumberFormat="1" applyFont="1" applyAlignment="1">
      <alignment/>
    </xf>
    <xf numFmtId="49" fontId="43" fillId="0" borderId="14" xfId="0" applyNumberFormat="1" applyFont="1" applyFill="1" applyBorder="1" applyAlignment="1">
      <alignment horizontal="center" vertical="center" wrapText="1"/>
    </xf>
    <xf numFmtId="49" fontId="43" fillId="0" borderId="14" xfId="0" applyNumberFormat="1" applyFont="1" applyFill="1" applyBorder="1" applyAlignment="1">
      <alignment vertical="center" wrapText="1"/>
    </xf>
    <xf numFmtId="3" fontId="41" fillId="0" borderId="14" xfId="0" applyNumberFormat="1" applyFont="1" applyFill="1" applyBorder="1" applyAlignment="1">
      <alignment vertical="center"/>
    </xf>
    <xf numFmtId="0" fontId="43" fillId="0" borderId="0" xfId="0" applyFont="1" applyFill="1" applyAlignment="1">
      <alignment/>
    </xf>
    <xf numFmtId="9" fontId="44" fillId="0" borderId="14" xfId="81" applyNumberFormat="1" applyFont="1" applyBorder="1" applyAlignment="1">
      <alignment horizontal="right" vertical="center"/>
    </xf>
    <xf numFmtId="9" fontId="45" fillId="0" borderId="14" xfId="81" applyNumberFormat="1" applyFont="1" applyBorder="1" applyAlignment="1">
      <alignment horizontal="right" vertical="center"/>
    </xf>
    <xf numFmtId="3" fontId="25" fillId="0" borderId="14" xfId="0" applyNumberFormat="1" applyFont="1" applyFill="1" applyBorder="1" applyAlignment="1">
      <alignment horizontal="right"/>
    </xf>
    <xf numFmtId="3" fontId="28" fillId="0" borderId="0" xfId="0" applyNumberFormat="1" applyFont="1" applyFill="1" applyBorder="1" applyAlignment="1">
      <alignment vertical="center"/>
    </xf>
    <xf numFmtId="3" fontId="39" fillId="0" borderId="0" xfId="0" applyNumberFormat="1" applyFont="1" applyFill="1" applyBorder="1" applyAlignment="1">
      <alignment vertical="center"/>
    </xf>
    <xf numFmtId="3" fontId="35" fillId="0" borderId="0" xfId="0" applyNumberFormat="1" applyFont="1" applyFill="1" applyBorder="1" applyAlignment="1">
      <alignment vertical="center"/>
    </xf>
    <xf numFmtId="3" fontId="41" fillId="0" borderId="0" xfId="0" applyNumberFormat="1" applyFont="1" applyFill="1" applyBorder="1" applyAlignment="1">
      <alignment vertical="center"/>
    </xf>
    <xf numFmtId="3" fontId="25" fillId="0" borderId="0" xfId="0" applyNumberFormat="1" applyFont="1" applyFill="1" applyBorder="1" applyAlignment="1">
      <alignment horizontal="right"/>
    </xf>
    <xf numFmtId="3" fontId="21" fillId="0" borderId="0" xfId="0" applyNumberFormat="1" applyFont="1" applyFill="1" applyBorder="1" applyAlignment="1">
      <alignment horizontal="right"/>
    </xf>
    <xf numFmtId="3" fontId="21" fillId="0" borderId="0" xfId="0" applyNumberFormat="1" applyFont="1" applyFill="1" applyBorder="1" applyAlignment="1">
      <alignment horizontal="right" vertical="center"/>
    </xf>
    <xf numFmtId="3" fontId="19" fillId="0" borderId="0" xfId="0" applyNumberFormat="1" applyFont="1" applyFill="1" applyBorder="1" applyAlignment="1">
      <alignment horizontal="right"/>
    </xf>
    <xf numFmtId="3" fontId="41" fillId="0" borderId="0" xfId="0" applyNumberFormat="1" applyFont="1" applyFill="1" applyBorder="1" applyAlignment="1">
      <alignment horizontal="right"/>
    </xf>
    <xf numFmtId="3" fontId="30" fillId="0" borderId="0" xfId="0" applyNumberFormat="1" applyFont="1" applyFill="1" applyBorder="1" applyAlignment="1">
      <alignment horizontal="right"/>
    </xf>
    <xf numFmtId="49" fontId="21" fillId="0" borderId="15" xfId="0" applyNumberFormat="1" applyFont="1" applyBorder="1" applyAlignment="1">
      <alignment horizontal="center" vertical="center" wrapText="1"/>
    </xf>
    <xf numFmtId="49" fontId="21" fillId="0" borderId="15" xfId="0" applyNumberFormat="1" applyFont="1" applyBorder="1" applyAlignment="1">
      <alignment horizontal="left" vertical="center" wrapText="1"/>
    </xf>
    <xf numFmtId="3" fontId="21" fillId="0" borderId="15" xfId="0" applyNumberFormat="1" applyFont="1" applyBorder="1" applyAlignment="1">
      <alignment horizontal="right" vertical="center"/>
    </xf>
    <xf numFmtId="180" fontId="29" fillId="0" borderId="15" xfId="81" applyNumberFormat="1" applyFont="1" applyBorder="1" applyAlignment="1">
      <alignment horizontal="right" vertical="center"/>
    </xf>
    <xf numFmtId="180" fontId="29" fillId="0" borderId="18" xfId="81" applyNumberFormat="1" applyFont="1" applyBorder="1" applyAlignment="1">
      <alignment horizontal="right" vertical="center"/>
    </xf>
    <xf numFmtId="3" fontId="21" fillId="0" borderId="14" xfId="0" applyNumberFormat="1" applyFont="1" applyFill="1" applyBorder="1" applyAlignment="1">
      <alignment horizontal="right"/>
    </xf>
    <xf numFmtId="3" fontId="19" fillId="0" borderId="14" xfId="0" applyNumberFormat="1" applyFont="1" applyFill="1" applyBorder="1" applyAlignment="1">
      <alignment horizontal="right"/>
    </xf>
    <xf numFmtId="3" fontId="41" fillId="0" borderId="14" xfId="0" applyNumberFormat="1" applyFont="1" applyFill="1" applyBorder="1" applyAlignment="1">
      <alignment horizontal="right"/>
    </xf>
    <xf numFmtId="0" fontId="29" fillId="0" borderId="0" xfId="0" applyFont="1" applyFill="1" applyAlignment="1">
      <alignment/>
    </xf>
    <xf numFmtId="0" fontId="2" fillId="0" borderId="6" xfId="0" applyFont="1" applyFill="1" applyBorder="1" applyAlignment="1">
      <alignment horizontal="center" vertical="center" wrapText="1"/>
    </xf>
    <xf numFmtId="3" fontId="21" fillId="0" borderId="13" xfId="0" applyNumberFormat="1" applyFont="1" applyFill="1" applyBorder="1" applyAlignment="1">
      <alignment horizontal="right"/>
    </xf>
    <xf numFmtId="3" fontId="21" fillId="0" borderId="14" xfId="0" applyNumberFormat="1" applyFont="1" applyFill="1" applyBorder="1" applyAlignment="1">
      <alignment horizontal="right" vertical="center"/>
    </xf>
    <xf numFmtId="3" fontId="30" fillId="0" borderId="14" xfId="0" applyNumberFormat="1" applyFont="1" applyFill="1" applyBorder="1" applyAlignment="1">
      <alignment horizontal="right"/>
    </xf>
    <xf numFmtId="3" fontId="19" fillId="0" borderId="15" xfId="0" applyNumberFormat="1" applyFont="1" applyFill="1" applyBorder="1" applyAlignment="1">
      <alignment horizontal="right"/>
    </xf>
    <xf numFmtId="3" fontId="29" fillId="0" borderId="13" xfId="0" applyNumberFormat="1" applyFont="1" applyFill="1" applyBorder="1" applyAlignment="1">
      <alignment horizontal="right"/>
    </xf>
    <xf numFmtId="3" fontId="29" fillId="0" borderId="15" xfId="0" applyNumberFormat="1" applyFont="1" applyFill="1" applyBorder="1" applyAlignment="1">
      <alignment horizontal="right" vertical="center"/>
    </xf>
    <xf numFmtId="180" fontId="19" fillId="0" borderId="0" xfId="81" applyNumberFormat="1" applyFont="1" applyFill="1" applyAlignment="1">
      <alignment horizontal="center"/>
    </xf>
    <xf numFmtId="9" fontId="34" fillId="0" borderId="13" xfId="81" applyNumberFormat="1" applyFont="1" applyFill="1" applyBorder="1" applyAlignment="1">
      <alignment horizontal="center" vertical="center"/>
    </xf>
    <xf numFmtId="9" fontId="34" fillId="0" borderId="14" xfId="81" applyNumberFormat="1" applyFont="1" applyFill="1" applyBorder="1" applyAlignment="1">
      <alignment horizontal="center" vertical="center"/>
    </xf>
    <xf numFmtId="9" fontId="37" fillId="0" borderId="14" xfId="81" applyNumberFormat="1" applyFont="1" applyFill="1" applyBorder="1" applyAlignment="1">
      <alignment horizontal="center" vertical="center"/>
    </xf>
    <xf numFmtId="9" fontId="43" fillId="0" borderId="14" xfId="81" applyNumberFormat="1" applyFont="1" applyFill="1" applyBorder="1" applyAlignment="1">
      <alignment horizontal="center" vertical="center"/>
    </xf>
    <xf numFmtId="9" fontId="37" fillId="0" borderId="15" xfId="81" applyNumberFormat="1" applyFont="1" applyFill="1" applyBorder="1" applyAlignment="1">
      <alignment horizontal="center" vertical="center"/>
    </xf>
    <xf numFmtId="0" fontId="23" fillId="0" borderId="6" xfId="0" applyNumberFormat="1" applyFont="1" applyBorder="1" applyAlignment="1">
      <alignment horizontal="center" vertical="center" wrapText="1"/>
    </xf>
    <xf numFmtId="0" fontId="19" fillId="0" borderId="0" xfId="0" applyFont="1" applyAlignment="1">
      <alignment horizontal="center"/>
    </xf>
    <xf numFmtId="0" fontId="22" fillId="0" borderId="0" xfId="0" applyFont="1" applyAlignment="1">
      <alignment horizontal="center"/>
    </xf>
    <xf numFmtId="0" fontId="33" fillId="0" borderId="0" xfId="0" applyFont="1" applyFill="1" applyAlignment="1">
      <alignment horizontal="center"/>
    </xf>
    <xf numFmtId="0" fontId="24" fillId="0" borderId="0" xfId="0" applyFont="1" applyAlignment="1">
      <alignment horizontal="center"/>
    </xf>
    <xf numFmtId="0" fontId="23" fillId="0" borderId="6"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1" fillId="0" borderId="6" xfId="0" applyNumberFormat="1" applyFont="1" applyBorder="1" applyAlignment="1">
      <alignment horizontal="center" vertical="center" wrapText="1"/>
    </xf>
    <xf numFmtId="0" fontId="24" fillId="0" borderId="19" xfId="0" applyFont="1" applyBorder="1" applyAlignment="1">
      <alignment horizontal="center"/>
    </xf>
    <xf numFmtId="0" fontId="24" fillId="0" borderId="19" xfId="0" applyFont="1" applyFill="1" applyBorder="1" applyAlignment="1">
      <alignment horizontal="center"/>
    </xf>
    <xf numFmtId="9" fontId="19" fillId="0" borderId="0" xfId="81" applyFont="1" applyFill="1" applyAlignment="1">
      <alignment horizontal="center"/>
    </xf>
    <xf numFmtId="0" fontId="23" fillId="0" borderId="20" xfId="0" applyNumberFormat="1"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0" fontId="19" fillId="0" borderId="0" xfId="0" applyFont="1" applyFill="1" applyAlignment="1">
      <alignment horizontal="center"/>
    </xf>
    <xf numFmtId="0" fontId="21" fillId="0" borderId="0" xfId="0" applyFont="1" applyFill="1" applyAlignment="1">
      <alignment horizontal="center"/>
    </xf>
    <xf numFmtId="0" fontId="22" fillId="0" borderId="0" xfId="0" applyFont="1" applyFill="1" applyAlignment="1">
      <alignment horizontal="center"/>
    </xf>
    <xf numFmtId="49" fontId="23" fillId="0" borderId="6" xfId="0" applyNumberFormat="1" applyFont="1" applyFill="1" applyBorder="1" applyAlignment="1">
      <alignment horizontal="center" vertical="center" wrapText="1"/>
    </xf>
    <xf numFmtId="49" fontId="21" fillId="0" borderId="6" xfId="0" applyNumberFormat="1" applyFont="1" applyFill="1" applyBorder="1" applyAlignment="1">
      <alignment horizontal="center" vertical="center" wrapText="1"/>
    </xf>
    <xf numFmtId="0" fontId="23" fillId="0" borderId="20" xfId="0" applyNumberFormat="1" applyFont="1" applyBorder="1" applyAlignment="1">
      <alignment horizontal="center" vertical="center" wrapText="1"/>
    </xf>
    <xf numFmtId="0" fontId="23" fillId="0" borderId="21" xfId="0" applyNumberFormat="1"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4" fillId="0" borderId="19" xfId="0" applyFont="1" applyBorder="1" applyAlignment="1">
      <alignment horizontal="center" vertical="center"/>
    </xf>
  </cellXfs>
  <cellStyles count="9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zerodec" xfId="45"/>
    <cellStyle name="Comma0" xfId="46"/>
    <cellStyle name="Currency" xfId="47"/>
    <cellStyle name="Currency [0]" xfId="48"/>
    <cellStyle name="Currency0" xfId="49"/>
    <cellStyle name="Currency1" xfId="50"/>
    <cellStyle name="Date" xfId="51"/>
    <cellStyle name="Dollar (zero dec)" xfId="52"/>
    <cellStyle name="Explanatory Text" xfId="53"/>
    <cellStyle name="Fixed" xfId="54"/>
    <cellStyle name="Followed Hyperlink" xfId="55"/>
    <cellStyle name="Good" xfId="56"/>
    <cellStyle name="Grey" xfId="57"/>
    <cellStyle name="Header1" xfId="58"/>
    <cellStyle name="Header2" xfId="59"/>
    <cellStyle name="Heading 1" xfId="60"/>
    <cellStyle name="Heading 2" xfId="61"/>
    <cellStyle name="Heading 3" xfId="62"/>
    <cellStyle name="Heading 4" xfId="63"/>
    <cellStyle name="HEADING1" xfId="64"/>
    <cellStyle name="HEADING2" xfId="65"/>
    <cellStyle name="Hyperlink" xfId="66"/>
    <cellStyle name="Input" xfId="67"/>
    <cellStyle name="Input [yellow]" xfId="68"/>
    <cellStyle name="Linked Cell" xfId="69"/>
    <cellStyle name="Monétaire [0]_TARIFFS DB" xfId="70"/>
    <cellStyle name="Monétaire_TARIFFS DB" xfId="71"/>
    <cellStyle name="n" xfId="72"/>
    <cellStyle name="Neutral" xfId="73"/>
    <cellStyle name="New Times Roman" xfId="74"/>
    <cellStyle name="no dec" xfId="75"/>
    <cellStyle name="Normal - Style1" xfId="76"/>
    <cellStyle name="Normal 2" xfId="77"/>
    <cellStyle name="Normal_BAOCAOPHUCVUKT" xfId="78"/>
    <cellStyle name="Note" xfId="79"/>
    <cellStyle name="Output" xfId="80"/>
    <cellStyle name="Percent" xfId="81"/>
    <cellStyle name="Percent [2]" xfId="82"/>
    <cellStyle name="Percent 2" xfId="83"/>
    <cellStyle name="Phần Trăm 2" xfId="84"/>
    <cellStyle name="T" xfId="85"/>
    <cellStyle name="th" xfId="86"/>
    <cellStyle name="þ_x001D_ð¤_x000C_¯þ_x0014_&#13;¨þU_x0001_À_x0004_ _x0015__x000F__x0001__x0001_" xfId="87"/>
    <cellStyle name="Title" xfId="88"/>
    <cellStyle name="Total" xfId="89"/>
    <cellStyle name="viet" xfId="90"/>
    <cellStyle name="viet2" xfId="91"/>
    <cellStyle name="Warning Text" xfId="92"/>
    <cellStyle name="똿뗦먛귟 [0.00]_PRODUCT DETAIL Q1" xfId="93"/>
    <cellStyle name="똿뗦먛귟_PRODUCT DETAIL Q1" xfId="94"/>
    <cellStyle name="믅됞 [0.00]_PRODUCT DETAIL Q1" xfId="95"/>
    <cellStyle name="믅됞_PRODUCT DETAIL Q1" xfId="96"/>
    <cellStyle name="백분율_95" xfId="97"/>
    <cellStyle name="뷭?_BOOKSHIP" xfId="98"/>
    <cellStyle name="一般_00Q3902REV.1" xfId="99"/>
    <cellStyle name="千分位[0]_00Q3902REV.1" xfId="100"/>
    <cellStyle name="千分位_00Q3902REV.1" xfId="101"/>
    <cellStyle name="콤마 [0]_1202" xfId="102"/>
    <cellStyle name="콤마_1202" xfId="103"/>
    <cellStyle name="통화 [0]_1202" xfId="104"/>
    <cellStyle name="통화_1202" xfId="105"/>
    <cellStyle name="표준_(정보부문)월별인원계획" xfId="106"/>
    <cellStyle name="貨幣 [0]_00Q3902REV.1" xfId="107"/>
    <cellStyle name="貨幣[0]_BRE" xfId="108"/>
    <cellStyle name="貨幣_00Q3902REV.1" xfId="109"/>
    <cellStyle name=" [0.00]_ Att. 1- Cover" xfId="110"/>
    <cellStyle name="_ Att. 1- Cover" xfId="111"/>
    <cellStyle name="?_ Att. 1- Cover"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714375</xdr:colOff>
      <xdr:row>0</xdr:row>
      <xdr:rowOff>0</xdr:rowOff>
    </xdr:from>
    <xdr:ext cx="95250" cy="200025"/>
    <xdr:sp fLocksText="0">
      <xdr:nvSpPr>
        <xdr:cNvPr id="1" name="Text Box 1"/>
        <xdr:cNvSpPr txBox="1">
          <a:spLocks noChangeArrowheads="1"/>
        </xdr:cNvSpPr>
      </xdr:nvSpPr>
      <xdr:spPr>
        <a:xfrm>
          <a:off x="5857875" y="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uang\BC%20th&#225;ng\NAM%202018\thang%207\thang7.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hang4.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244;ng%20khai%20qu&#253;%201.20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Quang\BC%20th&#225;ng\NAM%202019\thang%206\B&#225;o%20c&#225;o%20H&#272;ND\BC%20THU%20CHI%20CHO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I"/>
      <sheetName val="THU"/>
      <sheetName val="Cân đối"/>
    </sheetNames>
    <sheetDataSet>
      <sheetData sheetId="0">
        <row r="49">
          <cell r="I4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I"/>
      <sheetName val="THU"/>
      <sheetName val="Cân đối"/>
    </sheetNames>
    <sheetDataSet>
      <sheetData sheetId="0">
        <row r="13">
          <cell r="C13">
            <v>2141809</v>
          </cell>
        </row>
        <row r="15">
          <cell r="C15">
            <v>40000</v>
          </cell>
        </row>
        <row r="17">
          <cell r="C17">
            <v>800</v>
          </cell>
        </row>
        <row r="19">
          <cell r="C19">
            <v>175725</v>
          </cell>
        </row>
        <row r="20">
          <cell r="C20">
            <v>70147</v>
          </cell>
        </row>
        <row r="22">
          <cell r="C22">
            <v>3695103</v>
          </cell>
        </row>
        <row r="24">
          <cell r="C24">
            <v>41130</v>
          </cell>
        </row>
        <row r="25">
          <cell r="C25">
            <v>1001405</v>
          </cell>
        </row>
        <row r="26">
          <cell r="C26">
            <v>149009</v>
          </cell>
        </row>
        <row r="27">
          <cell r="C27">
            <v>65093</v>
          </cell>
        </row>
        <row r="28">
          <cell r="C28">
            <v>428732</v>
          </cell>
        </row>
        <row r="30">
          <cell r="C30">
            <v>221639</v>
          </cell>
        </row>
        <row r="31">
          <cell r="C31">
            <v>190152</v>
          </cell>
        </row>
        <row r="32">
          <cell r="C32">
            <v>284038</v>
          </cell>
        </row>
        <row r="33">
          <cell r="C33">
            <v>28000</v>
          </cell>
        </row>
        <row r="34">
          <cell r="C34">
            <v>60000</v>
          </cell>
        </row>
        <row r="35">
          <cell r="C35">
            <v>42487</v>
          </cell>
        </row>
        <row r="36">
          <cell r="C36">
            <v>1676384</v>
          </cell>
        </row>
        <row r="37">
          <cell r="C37">
            <v>674386</v>
          </cell>
        </row>
        <row r="38">
          <cell r="C38">
            <v>9456</v>
          </cell>
        </row>
        <row r="41">
          <cell r="C41">
            <v>1230</v>
          </cell>
        </row>
        <row r="42">
          <cell r="C42">
            <v>224877</v>
          </cell>
        </row>
        <row r="45">
          <cell r="C45">
            <v>258800</v>
          </cell>
        </row>
        <row r="46">
          <cell r="C46">
            <v>302658</v>
          </cell>
        </row>
        <row r="47">
          <cell r="C47">
            <v>200308</v>
          </cell>
        </row>
        <row r="48">
          <cell r="C48">
            <v>22100</v>
          </cell>
        </row>
        <row r="49">
          <cell r="C49">
            <v>31000</v>
          </cell>
        </row>
        <row r="52">
          <cell r="C52">
            <v>53100</v>
          </cell>
        </row>
      </sheetData>
      <sheetData sheetId="1">
        <row r="12">
          <cell r="C12">
            <v>1110000</v>
          </cell>
          <cell r="D12">
            <v>1091000</v>
          </cell>
        </row>
        <row r="13">
          <cell r="C13">
            <v>120000</v>
          </cell>
          <cell r="D13">
            <v>117620</v>
          </cell>
        </row>
        <row r="14">
          <cell r="C14">
            <v>4160000</v>
          </cell>
          <cell r="D14">
            <v>3841606</v>
          </cell>
        </row>
        <row r="15">
          <cell r="C15">
            <v>2750000</v>
          </cell>
          <cell r="D15">
            <v>2695540</v>
          </cell>
        </row>
        <row r="16">
          <cell r="C16">
            <v>770000</v>
          </cell>
          <cell r="D16">
            <v>754600</v>
          </cell>
        </row>
        <row r="17">
          <cell r="C17">
            <v>590000</v>
          </cell>
          <cell r="D17">
            <v>215090</v>
          </cell>
        </row>
        <row r="19">
          <cell r="C19">
            <v>435000</v>
          </cell>
          <cell r="D19">
            <v>435000</v>
          </cell>
        </row>
        <row r="20">
          <cell r="C20">
            <v>170000</v>
          </cell>
          <cell r="D20">
            <v>136000</v>
          </cell>
        </row>
        <row r="23">
          <cell r="C23">
            <v>28000</v>
          </cell>
          <cell r="D23">
            <v>28000</v>
          </cell>
        </row>
        <row r="24">
          <cell r="C24">
            <v>1400000</v>
          </cell>
          <cell r="D24">
            <v>1400000</v>
          </cell>
        </row>
        <row r="25">
          <cell r="C25">
            <v>280000</v>
          </cell>
          <cell r="D25">
            <v>280000</v>
          </cell>
        </row>
        <row r="27">
          <cell r="C27">
            <v>40000</v>
          </cell>
          <cell r="D27">
            <v>40000</v>
          </cell>
        </row>
        <row r="28">
          <cell r="C28">
            <v>30000</v>
          </cell>
          <cell r="D28">
            <v>12920</v>
          </cell>
        </row>
        <row r="29">
          <cell r="C29">
            <v>150000</v>
          </cell>
          <cell r="D29">
            <v>82481</v>
          </cell>
        </row>
        <row r="30">
          <cell r="C30">
            <v>18000</v>
          </cell>
          <cell r="D30">
            <v>18000</v>
          </cell>
        </row>
        <row r="31">
          <cell r="C31">
            <v>11000</v>
          </cell>
          <cell r="D31">
            <v>11000</v>
          </cell>
        </row>
        <row r="35">
          <cell r="C35">
            <v>1750000</v>
          </cell>
        </row>
        <row r="36">
          <cell r="C36">
            <v>6000</v>
          </cell>
        </row>
        <row r="37">
          <cell r="C37">
            <v>982000</v>
          </cell>
        </row>
        <row r="38">
          <cell r="C38">
            <v>75000</v>
          </cell>
        </row>
        <row r="39">
          <cell r="C39">
            <v>7000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3"/>
      <sheetName val="CHI"/>
      <sheetName val="THU"/>
      <sheetName val="Cân đối"/>
    </sheetNames>
    <sheetDataSet>
      <sheetData sheetId="1">
        <row r="50">
          <cell r="D50">
            <v>12689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8">
          <cell r="I28">
            <v>0</v>
          </cell>
          <cell r="J28">
            <v>0</v>
          </cell>
        </row>
        <row r="37">
          <cell r="J37">
            <v>0</v>
          </cell>
        </row>
        <row r="38">
          <cell r="J38">
            <v>0</v>
          </cell>
        </row>
        <row r="39">
          <cell r="J39">
            <v>0</v>
          </cell>
        </row>
        <row r="40">
          <cell r="J40">
            <v>0</v>
          </cell>
        </row>
        <row r="41">
          <cell r="J41">
            <v>0</v>
          </cell>
        </row>
        <row r="42">
          <cell r="J42">
            <v>0</v>
          </cell>
        </row>
      </sheetData>
      <sheetData sheetId="1">
        <row r="15">
          <cell r="G15">
            <v>0</v>
          </cell>
        </row>
        <row r="17">
          <cell r="G17">
            <v>0</v>
          </cell>
        </row>
        <row r="18">
          <cell r="G18">
            <v>0</v>
          </cell>
        </row>
        <row r="42">
          <cell r="G42">
            <v>0</v>
          </cell>
        </row>
        <row r="43">
          <cell r="G4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8.796875" defaultRowHeight="15"/>
  <cols>
    <col min="1" max="1" width="9" style="2" customWidth="1"/>
    <col min="2" max="2" width="9" style="3" customWidth="1"/>
    <col min="3" max="16384" width="9" style="1" customWidth="1"/>
  </cols>
  <sheetData>
    <row r="1" ht="15.75"/>
    <row r="2" ht="15.7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J53"/>
  <sheetViews>
    <sheetView tabSelected="1" zoomScalePageLayoutView="0" workbookViewId="0" topLeftCell="A40">
      <selection activeCell="C14" sqref="C14"/>
    </sheetView>
  </sheetViews>
  <sheetFormatPr defaultColWidth="8.796875" defaultRowHeight="15"/>
  <cols>
    <col min="1" max="1" width="4.19921875" style="84" customWidth="1"/>
    <col min="2" max="2" width="45.59765625" style="4" customWidth="1"/>
    <col min="3" max="3" width="13.09765625" style="4" customWidth="1"/>
    <col min="4" max="4" width="13.09765625" style="5" customWidth="1"/>
    <col min="5" max="5" width="10.69921875" style="4" customWidth="1"/>
    <col min="6" max="6" width="12.69921875" style="4" customWidth="1"/>
    <col min="7" max="7" width="9" style="4" customWidth="1"/>
    <col min="8" max="8" width="12.59765625" style="94" bestFit="1" customWidth="1"/>
    <col min="9" max="9" width="11.09765625" style="13" bestFit="1" customWidth="1"/>
    <col min="10" max="16384" width="9" style="4" customWidth="1"/>
  </cols>
  <sheetData>
    <row r="1" spans="1:6" ht="15.75">
      <c r="A1" s="181"/>
      <c r="B1" s="181"/>
      <c r="F1" s="4" t="s">
        <v>66</v>
      </c>
    </row>
    <row r="3" spans="1:9" s="61" customFormat="1" ht="18.75">
      <c r="A3" s="182" t="s">
        <v>122</v>
      </c>
      <c r="B3" s="182"/>
      <c r="C3" s="182"/>
      <c r="D3" s="182"/>
      <c r="E3" s="182"/>
      <c r="F3" s="182"/>
      <c r="H3" s="95"/>
      <c r="I3" s="62"/>
    </row>
    <row r="4" spans="1:6" ht="19.5" customHeight="1">
      <c r="A4" s="183" t="str">
        <f>THU!A4</f>
        <v>(Kèm theo Công văn số: 2900/STC-KHNS ngày 8/10/2019 của Sở Tài chính Hải Dương)</v>
      </c>
      <c r="B4" s="183"/>
      <c r="C4" s="183"/>
      <c r="D4" s="183"/>
      <c r="E4" s="183"/>
      <c r="F4" s="183"/>
    </row>
    <row r="5" spans="1:6" ht="15.75">
      <c r="A5" s="184"/>
      <c r="B5" s="184"/>
      <c r="C5" s="184"/>
      <c r="D5" s="184"/>
      <c r="E5" s="184"/>
      <c r="F5" s="184"/>
    </row>
    <row r="6" spans="1:6" ht="25.5" customHeight="1">
      <c r="A6" s="79"/>
      <c r="D6" s="166"/>
      <c r="E6" s="188" t="s">
        <v>10</v>
      </c>
      <c r="F6" s="188"/>
    </row>
    <row r="7" spans="1:8" ht="21" customHeight="1">
      <c r="A7" s="180" t="s">
        <v>23</v>
      </c>
      <c r="B7" s="187" t="s">
        <v>67</v>
      </c>
      <c r="C7" s="180" t="s">
        <v>116</v>
      </c>
      <c r="D7" s="185" t="s">
        <v>123</v>
      </c>
      <c r="E7" s="180" t="s">
        <v>65</v>
      </c>
      <c r="F7" s="180"/>
      <c r="H7" s="186" t="s">
        <v>124</v>
      </c>
    </row>
    <row r="8" spans="1:8" ht="39.75" customHeight="1">
      <c r="A8" s="180"/>
      <c r="B8" s="187"/>
      <c r="C8" s="180"/>
      <c r="D8" s="185"/>
      <c r="E8" s="64" t="s">
        <v>56</v>
      </c>
      <c r="F8" s="64" t="s">
        <v>57</v>
      </c>
      <c r="H8" s="186"/>
    </row>
    <row r="9" spans="1:9" ht="15.75">
      <c r="A9" s="65" t="s">
        <v>0</v>
      </c>
      <c r="B9" s="66" t="s">
        <v>7</v>
      </c>
      <c r="C9" s="66">
        <v>1</v>
      </c>
      <c r="D9" s="167">
        <v>2</v>
      </c>
      <c r="E9" s="66" t="s">
        <v>55</v>
      </c>
      <c r="F9" s="66">
        <v>4</v>
      </c>
      <c r="I9" s="16"/>
    </row>
    <row r="10" spans="1:9" s="9" customFormat="1" ht="21" customHeight="1">
      <c r="A10" s="108"/>
      <c r="B10" s="73" t="s">
        <v>31</v>
      </c>
      <c r="C10" s="109">
        <f>C11+C45</f>
        <v>11983368</v>
      </c>
      <c r="D10" s="168">
        <f>D11+D45</f>
        <v>10341977.5</v>
      </c>
      <c r="E10" s="128">
        <f>D10/C10</f>
        <v>0.8630276146071789</v>
      </c>
      <c r="F10" s="128">
        <f>D10/H10</f>
        <v>1.1960782034685882</v>
      </c>
      <c r="H10" s="153">
        <v>8646573</v>
      </c>
      <c r="I10" s="68"/>
    </row>
    <row r="11" spans="1:9" s="8" customFormat="1" ht="21" customHeight="1">
      <c r="A11" s="80" t="s">
        <v>0</v>
      </c>
      <c r="B11" s="74" t="s">
        <v>12</v>
      </c>
      <c r="C11" s="89">
        <f>C12+C17+C40+C41+C42+C43+C44</f>
        <v>11221602</v>
      </c>
      <c r="D11" s="169">
        <f>D12+D17+D40+D41+D42+D43+D44</f>
        <v>9793238.25</v>
      </c>
      <c r="E11" s="127">
        <f>D11/C11</f>
        <v>0.8727130270704664</v>
      </c>
      <c r="F11" s="127">
        <f>D11/H11</f>
        <v>1.1932728791379108</v>
      </c>
      <c r="H11" s="154">
        <v>8207040</v>
      </c>
      <c r="I11" s="14"/>
    </row>
    <row r="12" spans="1:9" s="9" customFormat="1" ht="21" customHeight="1">
      <c r="A12" s="80" t="s">
        <v>1</v>
      </c>
      <c r="B12" s="74" t="s">
        <v>32</v>
      </c>
      <c r="C12" s="90">
        <f>C13+C14+C15+C16</f>
        <v>2181809</v>
      </c>
      <c r="D12" s="163">
        <f>D13+D14+D15+D16</f>
        <v>3010747</v>
      </c>
      <c r="E12" s="127">
        <f>D12/C12</f>
        <v>1.379931515545128</v>
      </c>
      <c r="F12" s="127">
        <f>D12/H12</f>
        <v>1.542508623865244</v>
      </c>
      <c r="H12" s="153">
        <v>1951851</v>
      </c>
      <c r="I12" s="14"/>
    </row>
    <row r="13" spans="1:9" ht="22.5" customHeight="1">
      <c r="A13" s="81">
        <v>1</v>
      </c>
      <c r="B13" s="75" t="s">
        <v>33</v>
      </c>
      <c r="C13" s="91">
        <f>'[2]CHI'!C13</f>
        <v>2141809</v>
      </c>
      <c r="D13" s="164">
        <v>3001627</v>
      </c>
      <c r="E13" s="129">
        <f>D13/C13</f>
        <v>1.4014447600136146</v>
      </c>
      <c r="F13" s="129">
        <f>D13/H13</f>
        <v>1.5631625844236123</v>
      </c>
      <c r="H13" s="155">
        <v>1920227</v>
      </c>
      <c r="I13" s="14"/>
    </row>
    <row r="14" spans="1:9" ht="47.25">
      <c r="A14" s="81">
        <v>2</v>
      </c>
      <c r="B14" s="75" t="s">
        <v>68</v>
      </c>
      <c r="C14" s="91">
        <f>'[2]CHI'!C14</f>
        <v>0</v>
      </c>
      <c r="D14" s="164">
        <f>'[4]Sheet2'!G15</f>
        <v>0</v>
      </c>
      <c r="E14" s="129"/>
      <c r="F14" s="127"/>
      <c r="H14" s="155">
        <v>0</v>
      </c>
      <c r="I14" s="14"/>
    </row>
    <row r="15" spans="1:9" ht="20.25" customHeight="1">
      <c r="A15" s="81">
        <v>3</v>
      </c>
      <c r="B15" s="75" t="s">
        <v>34</v>
      </c>
      <c r="C15" s="91">
        <f>'[2]CHI'!C15</f>
        <v>40000</v>
      </c>
      <c r="D15" s="164">
        <v>9120</v>
      </c>
      <c r="E15" s="129">
        <f>D15/C15</f>
        <v>0.228</v>
      </c>
      <c r="F15" s="127"/>
      <c r="H15" s="155">
        <v>31624</v>
      </c>
      <c r="I15" s="14"/>
    </row>
    <row r="16" spans="1:9" ht="20.25" customHeight="1">
      <c r="A16" s="81" t="s">
        <v>96</v>
      </c>
      <c r="B16" s="75" t="s">
        <v>97</v>
      </c>
      <c r="C16" s="91">
        <f>'[2]CHI'!C16</f>
        <v>0</v>
      </c>
      <c r="D16" s="164">
        <f>'[4]Sheet2'!G17</f>
        <v>0</v>
      </c>
      <c r="E16" s="129"/>
      <c r="F16" s="127"/>
      <c r="H16" s="155">
        <v>0</v>
      </c>
      <c r="I16" s="14"/>
    </row>
    <row r="17" spans="1:10" s="9" customFormat="1" ht="21.75" customHeight="1">
      <c r="A17" s="80" t="s">
        <v>2</v>
      </c>
      <c r="B17" s="74" t="s">
        <v>35</v>
      </c>
      <c r="C17" s="90">
        <f>C19+C22+C23+C24+C25+C26+C27+C34+C35+C36+C37+C38+C39</f>
        <v>8812886</v>
      </c>
      <c r="D17" s="163">
        <f>D19+D22+D23+D24+D25+D26+D27+D34+D35+D36+D37+D38+D39</f>
        <v>6688727.25</v>
      </c>
      <c r="E17" s="127">
        <f>D17/C17</f>
        <v>0.7589712666202649</v>
      </c>
      <c r="F17" s="127">
        <f>D17/H17</f>
        <v>1.0806887235897842</v>
      </c>
      <c r="H17" s="153">
        <v>6189319</v>
      </c>
      <c r="I17" s="14"/>
      <c r="J17" s="139"/>
    </row>
    <row r="18" spans="1:9" ht="18.75" customHeight="1">
      <c r="A18" s="81"/>
      <c r="B18" s="75" t="s">
        <v>36</v>
      </c>
      <c r="C18" s="91"/>
      <c r="D18" s="164"/>
      <c r="E18" s="129"/>
      <c r="F18" s="129"/>
      <c r="H18" s="155"/>
      <c r="I18" s="67"/>
    </row>
    <row r="19" spans="1:9" ht="18.75" customHeight="1">
      <c r="A19" s="81">
        <v>1</v>
      </c>
      <c r="B19" s="75" t="s">
        <v>69</v>
      </c>
      <c r="C19" s="91">
        <f>C20+C21</f>
        <v>3695103</v>
      </c>
      <c r="D19" s="164">
        <f>D20+D21</f>
        <v>2693550</v>
      </c>
      <c r="E19" s="129">
        <f aca="true" t="shared" si="0" ref="E19:E30">D19/C19</f>
        <v>0.728951263334202</v>
      </c>
      <c r="F19" s="129">
        <f>D19/H19</f>
        <v>1.024572937702481</v>
      </c>
      <c r="H19" s="155">
        <v>2628949</v>
      </c>
      <c r="I19" s="67"/>
    </row>
    <row r="20" spans="1:9" s="98" customFormat="1" ht="18.75" customHeight="1" hidden="1">
      <c r="A20" s="124"/>
      <c r="B20" s="125" t="s">
        <v>16</v>
      </c>
      <c r="C20" s="126">
        <f>'[2]CHI'!C22</f>
        <v>3695103</v>
      </c>
      <c r="D20" s="165">
        <f>2707209-(17670+542)/12*9</f>
        <v>2693550</v>
      </c>
      <c r="E20" s="130">
        <f t="shared" si="0"/>
        <v>0.728951263334202</v>
      </c>
      <c r="F20" s="130">
        <f aca="true" t="shared" si="1" ref="F20:F37">D20/H20</f>
        <v>1.024572937702481</v>
      </c>
      <c r="H20" s="156">
        <v>2628949</v>
      </c>
      <c r="I20" s="99"/>
    </row>
    <row r="21" spans="1:9" s="98" customFormat="1" ht="18.75" customHeight="1" hidden="1">
      <c r="A21" s="124"/>
      <c r="B21" s="125" t="s">
        <v>17</v>
      </c>
      <c r="C21" s="126"/>
      <c r="D21" s="165"/>
      <c r="E21" s="130"/>
      <c r="F21" s="130"/>
      <c r="H21" s="156">
        <v>0</v>
      </c>
      <c r="I21" s="99"/>
    </row>
    <row r="22" spans="1:9" s="10" customFormat="1" ht="18.75" customHeight="1">
      <c r="A22" s="82">
        <v>2</v>
      </c>
      <c r="B22" s="76" t="s">
        <v>70</v>
      </c>
      <c r="C22" s="147">
        <f>'[2]CHI'!C24</f>
        <v>41130</v>
      </c>
      <c r="D22" s="147">
        <v>20503</v>
      </c>
      <c r="E22" s="129">
        <f t="shared" si="0"/>
        <v>0.4984925844882081</v>
      </c>
      <c r="F22" s="129">
        <f t="shared" si="1"/>
        <v>0.9513270230141054</v>
      </c>
      <c r="H22" s="152">
        <v>21552</v>
      </c>
      <c r="I22" s="67"/>
    </row>
    <row r="23" spans="1:9" s="10" customFormat="1" ht="18.75" customHeight="1">
      <c r="A23" s="82">
        <v>3</v>
      </c>
      <c r="B23" s="76" t="s">
        <v>71</v>
      </c>
      <c r="C23" s="147">
        <f>'[2]CHI'!C25</f>
        <v>1001405</v>
      </c>
      <c r="D23" s="147">
        <v>760515</v>
      </c>
      <c r="E23" s="129">
        <f t="shared" si="0"/>
        <v>0.75944797559429</v>
      </c>
      <c r="F23" s="129">
        <f t="shared" si="1"/>
        <v>1.2120591530575004</v>
      </c>
      <c r="H23" s="152">
        <v>627457</v>
      </c>
      <c r="I23" s="67"/>
    </row>
    <row r="24" spans="1:9" s="10" customFormat="1" ht="18.75" customHeight="1">
      <c r="A24" s="82">
        <v>4</v>
      </c>
      <c r="B24" s="76" t="s">
        <v>127</v>
      </c>
      <c r="C24" s="147">
        <f>'[2]CHI'!C26</f>
        <v>149009</v>
      </c>
      <c r="D24" s="147">
        <v>95160</v>
      </c>
      <c r="E24" s="129">
        <f t="shared" si="0"/>
        <v>0.6386191438101054</v>
      </c>
      <c r="F24" s="129">
        <f t="shared" si="1"/>
        <v>1.3040439614651995</v>
      </c>
      <c r="H24" s="152">
        <v>72973</v>
      </c>
      <c r="I24" s="67"/>
    </row>
    <row r="25" spans="1:9" s="10" customFormat="1" ht="18.75" customHeight="1">
      <c r="A25" s="82">
        <v>5</v>
      </c>
      <c r="B25" s="76" t="s">
        <v>72</v>
      </c>
      <c r="C25" s="147">
        <f>'[2]CHI'!C27</f>
        <v>65093</v>
      </c>
      <c r="D25" s="147">
        <v>52960</v>
      </c>
      <c r="E25" s="129">
        <f t="shared" si="0"/>
        <v>0.8136051495552518</v>
      </c>
      <c r="F25" s="129">
        <f t="shared" si="1"/>
        <v>1.0981400460323056</v>
      </c>
      <c r="H25" s="152">
        <v>48227</v>
      </c>
      <c r="I25" s="67"/>
    </row>
    <row r="26" spans="1:9" s="10" customFormat="1" ht="15" customHeight="1">
      <c r="A26" s="82" t="s">
        <v>101</v>
      </c>
      <c r="B26" s="76" t="s">
        <v>73</v>
      </c>
      <c r="C26" s="147">
        <f>'[2]CHI'!C28</f>
        <v>428732</v>
      </c>
      <c r="D26" s="147">
        <v>263275</v>
      </c>
      <c r="E26" s="129">
        <f t="shared" si="0"/>
        <v>0.6140782586790816</v>
      </c>
      <c r="F26" s="129">
        <f t="shared" si="1"/>
        <v>1.5378032966904591</v>
      </c>
      <c r="H26" s="152">
        <v>171202</v>
      </c>
      <c r="I26" s="67"/>
    </row>
    <row r="27" spans="1:9" ht="18.75" customHeight="1">
      <c r="A27" s="82" t="s">
        <v>108</v>
      </c>
      <c r="B27" s="75" t="s">
        <v>74</v>
      </c>
      <c r="C27" s="91">
        <f>SUM(C28:C33)</f>
        <v>826316</v>
      </c>
      <c r="D27" s="164">
        <f>SUM(D28:D33)</f>
        <v>688704</v>
      </c>
      <c r="E27" s="129">
        <f t="shared" si="0"/>
        <v>0.8334632271431268</v>
      </c>
      <c r="F27" s="129">
        <f t="shared" si="1"/>
        <v>1.0871798919456492</v>
      </c>
      <c r="H27" s="155">
        <v>633477.5</v>
      </c>
      <c r="I27" s="67"/>
    </row>
    <row r="28" spans="1:9" s="98" customFormat="1" ht="18.75" customHeight="1" hidden="1">
      <c r="A28" s="124"/>
      <c r="B28" s="125" t="s">
        <v>13</v>
      </c>
      <c r="C28" s="126">
        <f>'[2]CHI'!C30</f>
        <v>221639</v>
      </c>
      <c r="D28" s="165">
        <v>180845</v>
      </c>
      <c r="E28" s="130">
        <f t="shared" si="0"/>
        <v>0.8159439448833463</v>
      </c>
      <c r="F28" s="130">
        <f t="shared" si="1"/>
        <v>1.063872343554673</v>
      </c>
      <c r="H28" s="156">
        <v>169987.5</v>
      </c>
      <c r="I28" s="99"/>
    </row>
    <row r="29" spans="1:9" s="98" customFormat="1" ht="18.75" customHeight="1" hidden="1">
      <c r="A29" s="124"/>
      <c r="B29" s="125" t="s">
        <v>21</v>
      </c>
      <c r="C29" s="126">
        <f>'[2]CHI'!C31</f>
        <v>190152</v>
      </c>
      <c r="D29" s="165">
        <v>163977</v>
      </c>
      <c r="E29" s="130">
        <f t="shared" si="0"/>
        <v>0.8623469645336362</v>
      </c>
      <c r="F29" s="130">
        <f t="shared" si="1"/>
        <v>1.2531102891728312</v>
      </c>
      <c r="H29" s="156">
        <v>130856</v>
      </c>
      <c r="I29" s="99"/>
    </row>
    <row r="30" spans="1:9" s="98" customFormat="1" ht="18.75" customHeight="1" hidden="1">
      <c r="A30" s="124"/>
      <c r="B30" s="125" t="s">
        <v>8</v>
      </c>
      <c r="C30" s="126">
        <f>'[2]CHI'!C32</f>
        <v>284038</v>
      </c>
      <c r="D30" s="165">
        <f>152600+101741</f>
        <v>254341</v>
      </c>
      <c r="E30" s="130">
        <f t="shared" si="0"/>
        <v>0.8954470880656814</v>
      </c>
      <c r="F30" s="130">
        <f t="shared" si="1"/>
        <v>1.0085532785585127</v>
      </c>
      <c r="H30" s="156">
        <v>252184</v>
      </c>
      <c r="I30" s="99"/>
    </row>
    <row r="31" spans="1:9" s="98" customFormat="1" ht="18.75" customHeight="1" hidden="1">
      <c r="A31" s="124"/>
      <c r="B31" s="125" t="s">
        <v>84</v>
      </c>
      <c r="C31" s="126">
        <f>'[2]CHI'!C33</f>
        <v>28000</v>
      </c>
      <c r="D31" s="165"/>
      <c r="E31" s="130"/>
      <c r="F31" s="130"/>
      <c r="H31" s="156">
        <v>0</v>
      </c>
      <c r="I31" s="99"/>
    </row>
    <row r="32" spans="1:9" s="98" customFormat="1" ht="18.75" customHeight="1" hidden="1">
      <c r="A32" s="124"/>
      <c r="B32" s="125" t="s">
        <v>14</v>
      </c>
      <c r="C32" s="126">
        <f>'[2]CHI'!C34</f>
        <v>60000</v>
      </c>
      <c r="D32" s="165">
        <v>60000</v>
      </c>
      <c r="E32" s="130"/>
      <c r="F32" s="130"/>
      <c r="H32" s="156">
        <v>60000</v>
      </c>
      <c r="I32" s="99"/>
    </row>
    <row r="33" spans="1:9" s="98" customFormat="1" ht="18.75" customHeight="1" hidden="1">
      <c r="A33" s="124"/>
      <c r="B33" s="125" t="s">
        <v>15</v>
      </c>
      <c r="C33" s="126">
        <f>'[2]CHI'!C35</f>
        <v>42487</v>
      </c>
      <c r="D33" s="165">
        <v>29541</v>
      </c>
      <c r="E33" s="130">
        <f aca="true" t="shared" si="2" ref="E33:E38">D33/C33</f>
        <v>0.6952950314213759</v>
      </c>
      <c r="F33" s="130">
        <f t="shared" si="1"/>
        <v>1.4445476772616137</v>
      </c>
      <c r="H33" s="156">
        <v>20450</v>
      </c>
      <c r="I33" s="99"/>
    </row>
    <row r="34" spans="1:9" s="10" customFormat="1" ht="18.75" customHeight="1">
      <c r="A34" s="82" t="s">
        <v>117</v>
      </c>
      <c r="B34" s="76" t="s">
        <v>75</v>
      </c>
      <c r="C34" s="147">
        <f>'[2]CHI'!C36</f>
        <v>1676384</v>
      </c>
      <c r="D34" s="147">
        <v>1416943</v>
      </c>
      <c r="E34" s="129">
        <f t="shared" si="2"/>
        <v>0.845237725962548</v>
      </c>
      <c r="F34" s="129">
        <f t="shared" si="1"/>
        <v>1.1513599513760402</v>
      </c>
      <c r="H34" s="152">
        <v>1230669</v>
      </c>
      <c r="I34" s="67"/>
    </row>
    <row r="35" spans="1:9" s="10" customFormat="1" ht="18.75" customHeight="1">
      <c r="A35" s="82" t="s">
        <v>118</v>
      </c>
      <c r="B35" s="76" t="s">
        <v>76</v>
      </c>
      <c r="C35" s="147">
        <f>'[2]CHI'!C37</f>
        <v>674386</v>
      </c>
      <c r="D35" s="147">
        <f>504138-36145/12*9</f>
        <v>477029.25</v>
      </c>
      <c r="E35" s="129">
        <f t="shared" si="2"/>
        <v>0.707353429638219</v>
      </c>
      <c r="F35" s="129">
        <f>D35/H35</f>
        <v>1.0247729579643285</v>
      </c>
      <c r="H35" s="152">
        <v>465497.5</v>
      </c>
      <c r="I35" s="67"/>
    </row>
    <row r="36" spans="1:9" s="98" customFormat="1" ht="12.75" hidden="1">
      <c r="A36" s="124">
        <v>10</v>
      </c>
      <c r="B36" s="125" t="s">
        <v>18</v>
      </c>
      <c r="C36" s="126">
        <f>'[2]CHI'!C20</f>
        <v>70147</v>
      </c>
      <c r="D36" s="165">
        <v>67256</v>
      </c>
      <c r="E36" s="130">
        <f t="shared" si="2"/>
        <v>0.9587865482486778</v>
      </c>
      <c r="F36" s="130">
        <f t="shared" si="1"/>
        <v>0.9892915980230642</v>
      </c>
      <c r="H36" s="156">
        <v>67984</v>
      </c>
      <c r="I36" s="99"/>
    </row>
    <row r="37" spans="1:9" s="98" customFormat="1" ht="12.75" hidden="1">
      <c r="A37" s="124">
        <v>11</v>
      </c>
      <c r="B37" s="125" t="s">
        <v>19</v>
      </c>
      <c r="C37" s="126">
        <f>'[2]CHI'!C19</f>
        <v>175725</v>
      </c>
      <c r="D37" s="165">
        <v>146012</v>
      </c>
      <c r="E37" s="130">
        <f t="shared" si="2"/>
        <v>0.8309119362640489</v>
      </c>
      <c r="F37" s="130">
        <f t="shared" si="1"/>
        <v>0.9792102580610548</v>
      </c>
      <c r="H37" s="156">
        <v>149112</v>
      </c>
      <c r="I37" s="99"/>
    </row>
    <row r="38" spans="1:9" s="98" customFormat="1" ht="12.75" hidden="1">
      <c r="A38" s="124">
        <v>12</v>
      </c>
      <c r="B38" s="125" t="s">
        <v>20</v>
      </c>
      <c r="C38" s="126">
        <f>'[2]CHI'!C38</f>
        <v>9456</v>
      </c>
      <c r="D38" s="165">
        <v>6820</v>
      </c>
      <c r="E38" s="130">
        <f t="shared" si="2"/>
        <v>0.7212351945854484</v>
      </c>
      <c r="F38" s="130">
        <f>D38/H38</f>
        <v>1.1048112749068524</v>
      </c>
      <c r="H38" s="156">
        <v>6173</v>
      </c>
      <c r="I38" s="99"/>
    </row>
    <row r="39" spans="1:9" s="98" customFormat="1" ht="12.75" hidden="1">
      <c r="A39" s="124">
        <v>13</v>
      </c>
      <c r="B39" s="125" t="s">
        <v>103</v>
      </c>
      <c r="C39" s="126"/>
      <c r="D39" s="165"/>
      <c r="E39" s="130"/>
      <c r="F39" s="130"/>
      <c r="H39" s="156">
        <v>66046</v>
      </c>
      <c r="I39" s="99"/>
    </row>
    <row r="40" spans="1:9" s="11" customFormat="1" ht="31.5">
      <c r="A40" s="83" t="s">
        <v>3</v>
      </c>
      <c r="B40" s="77" t="s">
        <v>77</v>
      </c>
      <c r="C40" s="92">
        <f>'[2]CHI'!C17</f>
        <v>800</v>
      </c>
      <c r="D40" s="170">
        <f>'[4]Sheet2'!G18</f>
        <v>0</v>
      </c>
      <c r="E40" s="127"/>
      <c r="F40" s="127"/>
      <c r="H40" s="157">
        <v>2370</v>
      </c>
      <c r="I40" s="14"/>
    </row>
    <row r="41" spans="1:9" s="9" customFormat="1" ht="21" customHeight="1">
      <c r="A41" s="80" t="s">
        <v>4</v>
      </c>
      <c r="B41" s="74" t="s">
        <v>78</v>
      </c>
      <c r="C41" s="90">
        <f>'[2]CHI'!C41</f>
        <v>1230</v>
      </c>
      <c r="D41" s="163">
        <f>'[4]Sheet2'!G42</f>
        <v>0</v>
      </c>
      <c r="E41" s="127"/>
      <c r="F41" s="127"/>
      <c r="H41" s="153">
        <v>0</v>
      </c>
      <c r="I41" s="14"/>
    </row>
    <row r="42" spans="1:9" s="9" customFormat="1" ht="21" customHeight="1">
      <c r="A42" s="80" t="s">
        <v>9</v>
      </c>
      <c r="B42" s="74" t="s">
        <v>79</v>
      </c>
      <c r="C42" s="90">
        <f>'[2]CHI'!C42</f>
        <v>224877</v>
      </c>
      <c r="D42" s="163">
        <f>'[4]Sheet2'!G43</f>
        <v>0</v>
      </c>
      <c r="E42" s="127"/>
      <c r="F42" s="127"/>
      <c r="H42" s="153">
        <v>0</v>
      </c>
      <c r="I42" s="14"/>
    </row>
    <row r="43" spans="1:9" s="9" customFormat="1" ht="21" customHeight="1">
      <c r="A43" s="80" t="s">
        <v>99</v>
      </c>
      <c r="B43" s="74" t="s">
        <v>100</v>
      </c>
      <c r="C43" s="90">
        <f>'[2]CHI'!C43</f>
        <v>0</v>
      </c>
      <c r="D43" s="163">
        <v>93764</v>
      </c>
      <c r="E43" s="127"/>
      <c r="F43" s="127"/>
      <c r="H43" s="153">
        <v>63500</v>
      </c>
      <c r="I43" s="14"/>
    </row>
    <row r="44" spans="1:9" s="9" customFormat="1" ht="21" customHeight="1">
      <c r="A44" s="80" t="s">
        <v>104</v>
      </c>
      <c r="B44" s="74" t="s">
        <v>105</v>
      </c>
      <c r="C44" s="90"/>
      <c r="D44" s="163"/>
      <c r="E44" s="127"/>
      <c r="F44" s="127"/>
      <c r="H44" s="153">
        <v>0</v>
      </c>
      <c r="I44" s="14"/>
    </row>
    <row r="45" spans="1:9" s="9" customFormat="1" ht="35.25" customHeight="1">
      <c r="A45" s="80" t="s">
        <v>7</v>
      </c>
      <c r="B45" s="74" t="s">
        <v>80</v>
      </c>
      <c r="C45" s="90">
        <f>SUM(C46:C48)</f>
        <v>761766</v>
      </c>
      <c r="D45" s="163">
        <f>SUM(D46:D48)</f>
        <v>548739.25</v>
      </c>
      <c r="E45" s="127">
        <f>D45/C45</f>
        <v>0.7203514596345859</v>
      </c>
      <c r="F45" s="127"/>
      <c r="H45" s="153">
        <v>439533</v>
      </c>
      <c r="I45" s="14"/>
    </row>
    <row r="46" spans="1:9" ht="18.75" customHeight="1">
      <c r="A46" s="81" t="s">
        <v>93</v>
      </c>
      <c r="B46" s="75" t="s">
        <v>81</v>
      </c>
      <c r="C46" s="91">
        <f>'[2]CHI'!C45</f>
        <v>258800</v>
      </c>
      <c r="D46" s="164">
        <v>148562</v>
      </c>
      <c r="E46" s="129">
        <f>D46/C46</f>
        <v>0.5740417310664606</v>
      </c>
      <c r="F46" s="129"/>
      <c r="H46" s="155">
        <v>116924</v>
      </c>
      <c r="I46" s="67"/>
    </row>
    <row r="47" spans="1:9" ht="18.75" customHeight="1">
      <c r="A47" s="81" t="s">
        <v>94</v>
      </c>
      <c r="B47" s="75" t="s">
        <v>82</v>
      </c>
      <c r="C47" s="91">
        <f>'[2]CHI'!C46</f>
        <v>302658</v>
      </c>
      <c r="D47" s="164">
        <v>82908</v>
      </c>
      <c r="E47" s="129">
        <f>D47/C47</f>
        <v>0.273932954027318</v>
      </c>
      <c r="F47" s="129"/>
      <c r="H47" s="155">
        <v>236716</v>
      </c>
      <c r="I47" s="67"/>
    </row>
    <row r="48" spans="1:9" ht="17.25" customHeight="1">
      <c r="A48" s="105" t="s">
        <v>95</v>
      </c>
      <c r="B48" s="106" t="s">
        <v>83</v>
      </c>
      <c r="C48" s="107">
        <f>'[2]CHI'!C47</f>
        <v>200308</v>
      </c>
      <c r="D48" s="171">
        <v>317269.25</v>
      </c>
      <c r="E48" s="131">
        <f>D48/C48</f>
        <v>1.5839070331689198</v>
      </c>
      <c r="F48" s="131"/>
      <c r="H48" s="155">
        <v>85893</v>
      </c>
      <c r="I48" s="67"/>
    </row>
    <row r="49" spans="1:9" s="63" customFormat="1" ht="15.75" hidden="1">
      <c r="A49" s="100" t="s">
        <v>24</v>
      </c>
      <c r="B49" s="101" t="s">
        <v>39</v>
      </c>
      <c r="C49" s="102"/>
      <c r="D49" s="172"/>
      <c r="E49" s="103"/>
      <c r="F49" s="104"/>
      <c r="H49" s="96">
        <f>'[3]CHI'!D49</f>
        <v>0</v>
      </c>
      <c r="I49" s="85"/>
    </row>
    <row r="50" spans="1:9" s="88" customFormat="1" ht="15.75" hidden="1">
      <c r="A50" s="86" t="s">
        <v>38</v>
      </c>
      <c r="B50" s="87" t="s">
        <v>22</v>
      </c>
      <c r="C50" s="93">
        <f>'[2]CHI'!C48</f>
        <v>22100</v>
      </c>
      <c r="D50" s="173"/>
      <c r="E50" s="97"/>
      <c r="F50" s="97"/>
      <c r="H50" s="96">
        <f>'[3]CHI'!D50</f>
        <v>12689</v>
      </c>
      <c r="I50" s="85"/>
    </row>
    <row r="51" ht="22.5" customHeight="1"/>
    <row r="52" ht="15.75">
      <c r="D52" s="23"/>
    </row>
    <row r="53" ht="15.75">
      <c r="D53" s="23"/>
    </row>
  </sheetData>
  <sheetProtection/>
  <mergeCells count="11">
    <mergeCell ref="H7:H8"/>
    <mergeCell ref="B7:B8"/>
    <mergeCell ref="C7:C8"/>
    <mergeCell ref="E6:F6"/>
    <mergeCell ref="E7:F7"/>
    <mergeCell ref="A7:A8"/>
    <mergeCell ref="A1:B1"/>
    <mergeCell ref="A3:F3"/>
    <mergeCell ref="A4:F4"/>
    <mergeCell ref="A5:F5"/>
    <mergeCell ref="D7:D8"/>
  </mergeCells>
  <printOptions/>
  <pageMargins left="0.56" right="0.43" top="0.74" bottom="0.43" header="0.36" footer="0.33"/>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L57"/>
  <sheetViews>
    <sheetView zoomScalePageLayoutView="0" workbookViewId="0" topLeftCell="A1">
      <selection activeCell="G5" sqref="G5:H5"/>
    </sheetView>
  </sheetViews>
  <sheetFormatPr defaultColWidth="8.796875" defaultRowHeight="15"/>
  <cols>
    <col min="1" max="1" width="4.8984375" style="50" customWidth="1"/>
    <col min="2" max="2" width="43.09765625" style="20" bestFit="1" customWidth="1"/>
    <col min="3" max="3" width="13.5" style="5" customWidth="1"/>
    <col min="4" max="4" width="13.5" style="5" hidden="1" customWidth="1"/>
    <col min="5" max="5" width="13.5" style="5" customWidth="1"/>
    <col min="6" max="6" width="13.5" style="5" hidden="1" customWidth="1"/>
    <col min="7" max="7" width="11.8984375" style="174" customWidth="1"/>
    <col min="8" max="8" width="11.3984375" style="174" customWidth="1"/>
    <col min="9" max="9" width="9" style="5" customWidth="1"/>
    <col min="10" max="10" width="12.59765625" style="15" bestFit="1" customWidth="1"/>
    <col min="11" max="16384" width="9" style="5" customWidth="1"/>
  </cols>
  <sheetData>
    <row r="1" spans="1:8" ht="21" customHeight="1">
      <c r="A1" s="193"/>
      <c r="B1" s="193"/>
      <c r="H1" s="174" t="s">
        <v>11</v>
      </c>
    </row>
    <row r="2" spans="1:6" ht="15.75">
      <c r="A2" s="194"/>
      <c r="B2" s="194"/>
      <c r="C2" s="21"/>
      <c r="D2" s="21"/>
      <c r="E2" s="21"/>
      <c r="F2" s="21"/>
    </row>
    <row r="3" spans="1:8" ht="19.5" customHeight="1">
      <c r="A3" s="195" t="s">
        <v>128</v>
      </c>
      <c r="B3" s="195"/>
      <c r="C3" s="195"/>
      <c r="D3" s="195"/>
      <c r="E3" s="195"/>
      <c r="F3" s="195"/>
      <c r="G3" s="195"/>
      <c r="H3" s="195"/>
    </row>
    <row r="4" spans="1:8" ht="20.25" customHeight="1">
      <c r="A4" s="183" t="str">
        <f>'Cân đối'!A4:F4</f>
        <v>(Kèm theo Công văn số: 2900/STC-KHNS ngày 8/10/2019 của Sở Tài chính Hải Dương)</v>
      </c>
      <c r="B4" s="183"/>
      <c r="C4" s="183"/>
      <c r="D4" s="183"/>
      <c r="E4" s="183"/>
      <c r="F4" s="183"/>
      <c r="G4" s="183"/>
      <c r="H4" s="183"/>
    </row>
    <row r="5" spans="1:8" ht="32.25" customHeight="1">
      <c r="A5" s="43"/>
      <c r="B5" s="22"/>
      <c r="C5" s="23"/>
      <c r="D5" s="23"/>
      <c r="E5" s="23"/>
      <c r="F5" s="23"/>
      <c r="G5" s="189" t="s">
        <v>10</v>
      </c>
      <c r="H5" s="189"/>
    </row>
    <row r="6" spans="1:10" s="110" customFormat="1" ht="25.5" customHeight="1">
      <c r="A6" s="196" t="s">
        <v>23</v>
      </c>
      <c r="B6" s="197" t="s">
        <v>67</v>
      </c>
      <c r="C6" s="191" t="s">
        <v>114</v>
      </c>
      <c r="D6" s="191" t="s">
        <v>115</v>
      </c>
      <c r="E6" s="191" t="s">
        <v>120</v>
      </c>
      <c r="F6" s="191" t="s">
        <v>121</v>
      </c>
      <c r="G6" s="185" t="s">
        <v>65</v>
      </c>
      <c r="H6" s="185"/>
      <c r="J6" s="186" t="s">
        <v>126</v>
      </c>
    </row>
    <row r="7" spans="1:10" s="110" customFormat="1" ht="25.5">
      <c r="A7" s="196"/>
      <c r="B7" s="197"/>
      <c r="C7" s="192"/>
      <c r="D7" s="192"/>
      <c r="E7" s="192"/>
      <c r="F7" s="192"/>
      <c r="G7" s="28" t="s">
        <v>56</v>
      </c>
      <c r="H7" s="28" t="s">
        <v>57</v>
      </c>
      <c r="J7" s="186"/>
    </row>
    <row r="8" spans="1:8" s="57" customFormat="1" ht="12.75">
      <c r="A8" s="27" t="s">
        <v>0</v>
      </c>
      <c r="B8" s="27" t="s">
        <v>7</v>
      </c>
      <c r="C8" s="27">
        <v>1</v>
      </c>
      <c r="D8" s="27" t="s">
        <v>106</v>
      </c>
      <c r="E8" s="27">
        <v>2</v>
      </c>
      <c r="F8" s="27" t="s">
        <v>107</v>
      </c>
      <c r="G8" s="55" t="s">
        <v>55</v>
      </c>
      <c r="H8" s="56">
        <v>4</v>
      </c>
    </row>
    <row r="9" spans="1:10" s="24" customFormat="1" ht="26.25" customHeight="1">
      <c r="A9" s="44" t="s">
        <v>0</v>
      </c>
      <c r="B9" s="29" t="s">
        <v>25</v>
      </c>
      <c r="C9" s="36">
        <f>C10+C31+C32+C39</f>
        <v>14882000</v>
      </c>
      <c r="D9" s="36">
        <f>D10+D31+D32+D39</f>
        <v>11158857</v>
      </c>
      <c r="E9" s="36">
        <f>E10+E31+E32+E39</f>
        <v>14551269</v>
      </c>
      <c r="F9" s="36">
        <f>F10+F31+F32+F39</f>
        <v>10222221</v>
      </c>
      <c r="G9" s="175">
        <f aca="true" t="shared" si="0" ref="G9:G24">E9/C9</f>
        <v>0.9777764413385298</v>
      </c>
      <c r="H9" s="176">
        <f aca="true" t="shared" si="1" ref="H9:H24">E9/J9</f>
        <v>1.225859642297551</v>
      </c>
      <c r="J9" s="148">
        <v>11870257</v>
      </c>
    </row>
    <row r="10" spans="1:12" s="25" customFormat="1" ht="22.5" customHeight="1">
      <c r="A10" s="45" t="s">
        <v>1</v>
      </c>
      <c r="B10" s="30" t="s">
        <v>26</v>
      </c>
      <c r="C10" s="37">
        <f>C11+C14+C15+C16+C17+C18+C19+C20+C26+C27+C28+C29+C30</f>
        <v>12062000</v>
      </c>
      <c r="D10" s="37">
        <f>D11+D14+D15+D16+D17+D18+D19+D20+D26+D27+D28+D29+D30</f>
        <v>11158857</v>
      </c>
      <c r="E10" s="37">
        <f>E11+E14+E15+E16+E17+E18+E19+E20+E26+E27+E28+E29+E30</f>
        <v>11107858</v>
      </c>
      <c r="F10" s="37">
        <f>F11+F14+F15+F16+F17+F18+F19+F20+F26+F27+F28+F29+F30</f>
        <v>10143450</v>
      </c>
      <c r="G10" s="176">
        <f t="shared" si="0"/>
        <v>0.9208968661913447</v>
      </c>
      <c r="H10" s="176">
        <f t="shared" si="1"/>
        <v>1.1678526880300508</v>
      </c>
      <c r="J10" s="148">
        <v>9511352</v>
      </c>
      <c r="K10" s="138"/>
      <c r="L10" s="138"/>
    </row>
    <row r="11" spans="1:10" ht="15.75">
      <c r="A11" s="46">
        <v>1</v>
      </c>
      <c r="B11" s="31" t="s">
        <v>41</v>
      </c>
      <c r="C11" s="39">
        <f>C12+C13</f>
        <v>1230000</v>
      </c>
      <c r="D11" s="39">
        <f>D12+D13</f>
        <v>1208620</v>
      </c>
      <c r="E11" s="39">
        <f>E12+E13</f>
        <v>828392</v>
      </c>
      <c r="F11" s="39">
        <f>F12+F13</f>
        <v>813943</v>
      </c>
      <c r="G11" s="177">
        <f t="shared" si="0"/>
        <v>0.6734894308943089</v>
      </c>
      <c r="H11" s="177">
        <f t="shared" si="1"/>
        <v>1.0107370496539743</v>
      </c>
      <c r="J11" s="60">
        <v>819592</v>
      </c>
    </row>
    <row r="12" spans="1:10" s="54" customFormat="1" ht="15">
      <c r="A12" s="51"/>
      <c r="B12" s="52" t="s">
        <v>5</v>
      </c>
      <c r="C12" s="53">
        <f>'[2]THU'!C12</f>
        <v>1110000</v>
      </c>
      <c r="D12" s="53">
        <f>'[2]THU'!D12</f>
        <v>1091000</v>
      </c>
      <c r="E12" s="53">
        <v>708459</v>
      </c>
      <c r="F12" s="53">
        <v>696238</v>
      </c>
      <c r="G12" s="177">
        <f t="shared" si="0"/>
        <v>0.6382513513513514</v>
      </c>
      <c r="H12" s="177">
        <f t="shared" si="1"/>
        <v>0.9499583656820586</v>
      </c>
      <c r="J12" s="149">
        <v>745779</v>
      </c>
    </row>
    <row r="13" spans="1:10" s="54" customFormat="1" ht="15">
      <c r="A13" s="51"/>
      <c r="B13" s="52" t="s">
        <v>6</v>
      </c>
      <c r="C13" s="53">
        <f>'[2]THU'!C13</f>
        <v>120000</v>
      </c>
      <c r="D13" s="53">
        <f>'[2]THU'!D13</f>
        <v>117620</v>
      </c>
      <c r="E13" s="53">
        <v>119933</v>
      </c>
      <c r="F13" s="53">
        <v>117705</v>
      </c>
      <c r="G13" s="177">
        <f t="shared" si="0"/>
        <v>0.9994416666666667</v>
      </c>
      <c r="H13" s="177">
        <f t="shared" si="1"/>
        <v>1.6248221857938303</v>
      </c>
      <c r="J13" s="149">
        <v>73813</v>
      </c>
    </row>
    <row r="14" spans="1:10" ht="15.75">
      <c r="A14" s="46">
        <v>2</v>
      </c>
      <c r="B14" s="32" t="s">
        <v>42</v>
      </c>
      <c r="C14" s="38">
        <f>'[2]THU'!C14</f>
        <v>4160000</v>
      </c>
      <c r="D14" s="38">
        <f>'[2]THU'!D14</f>
        <v>3841606</v>
      </c>
      <c r="E14" s="38">
        <v>3090927</v>
      </c>
      <c r="F14" s="38">
        <v>2581701</v>
      </c>
      <c r="G14" s="177">
        <f t="shared" si="0"/>
        <v>0.7430112980769231</v>
      </c>
      <c r="H14" s="177">
        <f>E14/J14</f>
        <v>1.0857953120356456</v>
      </c>
      <c r="J14" s="150">
        <v>2846694</v>
      </c>
    </row>
    <row r="15" spans="1:10" ht="15.75">
      <c r="A15" s="46">
        <v>3</v>
      </c>
      <c r="B15" s="32" t="s">
        <v>43</v>
      </c>
      <c r="C15" s="38">
        <f>'[2]THU'!C15</f>
        <v>2750000</v>
      </c>
      <c r="D15" s="38">
        <f>'[2]THU'!D15</f>
        <v>2695540</v>
      </c>
      <c r="E15" s="38">
        <v>2030985</v>
      </c>
      <c r="F15" s="38">
        <v>1990656</v>
      </c>
      <c r="G15" s="177">
        <f t="shared" si="0"/>
        <v>0.73854</v>
      </c>
      <c r="H15" s="177">
        <f t="shared" si="1"/>
        <v>0.991666231293819</v>
      </c>
      <c r="J15" s="150">
        <v>2048053</v>
      </c>
    </row>
    <row r="16" spans="1:10" ht="15.75">
      <c r="A16" s="46">
        <v>4</v>
      </c>
      <c r="B16" s="32" t="s">
        <v>44</v>
      </c>
      <c r="C16" s="38">
        <f>'[2]THU'!C16</f>
        <v>770000</v>
      </c>
      <c r="D16" s="38">
        <f>'[2]THU'!D16</f>
        <v>754600</v>
      </c>
      <c r="E16" s="38">
        <v>656846</v>
      </c>
      <c r="F16" s="38">
        <v>643709</v>
      </c>
      <c r="G16" s="177">
        <f t="shared" si="0"/>
        <v>0.8530467532467533</v>
      </c>
      <c r="H16" s="177">
        <f t="shared" si="1"/>
        <v>1.128574226736814</v>
      </c>
      <c r="J16" s="150">
        <v>582014</v>
      </c>
    </row>
    <row r="17" spans="1:10" ht="15.75">
      <c r="A17" s="46">
        <v>5</v>
      </c>
      <c r="B17" s="32" t="s">
        <v>45</v>
      </c>
      <c r="C17" s="38">
        <f>'[2]THU'!C17</f>
        <v>590000</v>
      </c>
      <c r="D17" s="38">
        <f>'[2]THU'!D17</f>
        <v>215090</v>
      </c>
      <c r="E17" s="38">
        <v>395289</v>
      </c>
      <c r="F17" s="38">
        <v>144819</v>
      </c>
      <c r="G17" s="177">
        <f t="shared" si="0"/>
        <v>0.6699813559322034</v>
      </c>
      <c r="H17" s="177">
        <f t="shared" si="1"/>
        <v>1.5470224956558494</v>
      </c>
      <c r="J17" s="150">
        <v>255516</v>
      </c>
    </row>
    <row r="18" spans="1:10" ht="15.75">
      <c r="A18" s="46">
        <v>6</v>
      </c>
      <c r="B18" s="32" t="s">
        <v>47</v>
      </c>
      <c r="C18" s="38">
        <f>'[2]THU'!C19</f>
        <v>435000</v>
      </c>
      <c r="D18" s="38">
        <f>'[2]THU'!D19</f>
        <v>435000</v>
      </c>
      <c r="E18" s="38">
        <v>419056</v>
      </c>
      <c r="F18" s="38">
        <v>419056</v>
      </c>
      <c r="G18" s="177">
        <f t="shared" si="0"/>
        <v>0.9633471264367817</v>
      </c>
      <c r="H18" s="177">
        <f t="shared" si="1"/>
        <v>1.2367334531535439</v>
      </c>
      <c r="J18" s="150">
        <v>338841</v>
      </c>
    </row>
    <row r="19" spans="1:10" ht="15.75">
      <c r="A19" s="46">
        <v>7</v>
      </c>
      <c r="B19" s="32" t="s">
        <v>48</v>
      </c>
      <c r="C19" s="38">
        <f>'[2]THU'!C20</f>
        <v>170000</v>
      </c>
      <c r="D19" s="38">
        <f>'[2]THU'!D20</f>
        <v>136000</v>
      </c>
      <c r="E19" s="38">
        <v>117148</v>
      </c>
      <c r="F19" s="38">
        <v>89061</v>
      </c>
      <c r="G19" s="177">
        <f t="shared" si="0"/>
        <v>0.6891058823529411</v>
      </c>
      <c r="H19" s="177">
        <f t="shared" si="1"/>
        <v>1.0567487844700831</v>
      </c>
      <c r="J19" s="150">
        <v>110857</v>
      </c>
    </row>
    <row r="20" spans="1:10" ht="22.5" customHeight="1">
      <c r="A20" s="46">
        <v>8</v>
      </c>
      <c r="B20" s="32" t="s">
        <v>46</v>
      </c>
      <c r="C20" s="38">
        <f>SUM(C21:C25)</f>
        <v>1708000</v>
      </c>
      <c r="D20" s="38">
        <f>SUM(D21:D25)</f>
        <v>1708000</v>
      </c>
      <c r="E20" s="38">
        <f>SUM(E21:E25)</f>
        <v>3221694</v>
      </c>
      <c r="F20" s="38">
        <f>SUM(F21:F25)</f>
        <v>3221694</v>
      </c>
      <c r="G20" s="177">
        <f t="shared" si="0"/>
        <v>1.8862377049180328</v>
      </c>
      <c r="H20" s="177">
        <f t="shared" si="1"/>
        <v>1.4314193057356848</v>
      </c>
      <c r="J20" s="150">
        <v>2250699</v>
      </c>
    </row>
    <row r="21" spans="1:10" s="144" customFormat="1" ht="12.75">
      <c r="A21" s="141"/>
      <c r="B21" s="142" t="s">
        <v>109</v>
      </c>
      <c r="C21" s="143">
        <f>'[2]THU'!C22</f>
        <v>0</v>
      </c>
      <c r="D21" s="143">
        <f>'[2]THU'!D22</f>
        <v>0</v>
      </c>
      <c r="E21" s="143">
        <v>86</v>
      </c>
      <c r="F21" s="143">
        <v>86</v>
      </c>
      <c r="G21" s="178"/>
      <c r="H21" s="178"/>
      <c r="J21" s="151"/>
    </row>
    <row r="22" spans="1:10" s="144" customFormat="1" ht="12.75">
      <c r="A22" s="141"/>
      <c r="B22" s="142" t="s">
        <v>110</v>
      </c>
      <c r="C22" s="143">
        <f>'[2]THU'!C23</f>
        <v>28000</v>
      </c>
      <c r="D22" s="143">
        <f>'[2]THU'!D23</f>
        <v>28000</v>
      </c>
      <c r="E22" s="143">
        <v>27567</v>
      </c>
      <c r="F22" s="143">
        <f>E22</f>
        <v>27567</v>
      </c>
      <c r="G22" s="178">
        <f t="shared" si="0"/>
        <v>0.9845357142857143</v>
      </c>
      <c r="H22" s="178">
        <f t="shared" si="1"/>
        <v>1.1293322408848832</v>
      </c>
      <c r="J22" s="151">
        <v>24410</v>
      </c>
    </row>
    <row r="23" spans="1:10" s="144" customFormat="1" ht="12.75">
      <c r="A23" s="141"/>
      <c r="B23" s="142" t="s">
        <v>111</v>
      </c>
      <c r="C23" s="143">
        <f>'[2]THU'!C24</f>
        <v>1400000</v>
      </c>
      <c r="D23" s="143">
        <f>'[2]THU'!D24</f>
        <v>1400000</v>
      </c>
      <c r="E23" s="143">
        <v>3028732</v>
      </c>
      <c r="F23" s="143">
        <f>E23</f>
        <v>3028732</v>
      </c>
      <c r="G23" s="178">
        <f>E23/C23</f>
        <v>2.16338</v>
      </c>
      <c r="H23" s="178">
        <f>E23/J23</f>
        <v>1.5231147712460373</v>
      </c>
      <c r="J23" s="151">
        <v>1988512</v>
      </c>
    </row>
    <row r="24" spans="1:10" s="144" customFormat="1" ht="12.75">
      <c r="A24" s="141"/>
      <c r="B24" s="142" t="s">
        <v>112</v>
      </c>
      <c r="C24" s="143">
        <f>'[2]THU'!C25</f>
        <v>280000</v>
      </c>
      <c r="D24" s="143">
        <f>'[2]THU'!D25</f>
        <v>280000</v>
      </c>
      <c r="E24" s="143">
        <v>165309</v>
      </c>
      <c r="F24" s="143">
        <f>E24</f>
        <v>165309</v>
      </c>
      <c r="G24" s="178">
        <f t="shared" si="0"/>
        <v>0.5903892857142857</v>
      </c>
      <c r="H24" s="178">
        <f t="shared" si="1"/>
        <v>0.6952270404622819</v>
      </c>
      <c r="J24" s="151">
        <v>237777</v>
      </c>
    </row>
    <row r="25" spans="1:10" s="144" customFormat="1" ht="12.75">
      <c r="A25" s="141"/>
      <c r="B25" s="142" t="s">
        <v>113</v>
      </c>
      <c r="C25" s="143">
        <f>'[2]THU'!C26</f>
        <v>0</v>
      </c>
      <c r="D25" s="143">
        <f>'[2]THU'!D26</f>
        <v>0</v>
      </c>
      <c r="E25" s="143">
        <f>'[4]Sheet1'!I28</f>
        <v>0</v>
      </c>
      <c r="F25" s="143">
        <f>'[4]Sheet1'!J28</f>
        <v>0</v>
      </c>
      <c r="G25" s="178"/>
      <c r="H25" s="178"/>
      <c r="J25" s="151"/>
    </row>
    <row r="26" spans="1:10" ht="15.75">
      <c r="A26" s="46">
        <v>9</v>
      </c>
      <c r="B26" s="31" t="s">
        <v>49</v>
      </c>
      <c r="C26" s="38">
        <f>'[2]THU'!C28</f>
        <v>30000</v>
      </c>
      <c r="D26" s="38">
        <f>'[2]THU'!D28</f>
        <v>12920</v>
      </c>
      <c r="E26" s="38">
        <v>84182</v>
      </c>
      <c r="F26" s="38">
        <v>34094</v>
      </c>
      <c r="G26" s="177">
        <f>E26/C26</f>
        <v>2.8060666666666667</v>
      </c>
      <c r="H26" s="177">
        <f>E26/J26</f>
        <v>2.141872121720988</v>
      </c>
      <c r="J26" s="150">
        <v>39303</v>
      </c>
    </row>
    <row r="27" spans="1:10" ht="47.25">
      <c r="A27" s="46">
        <v>10</v>
      </c>
      <c r="B27" s="31" t="s">
        <v>50</v>
      </c>
      <c r="C27" s="38">
        <f>'[2]THU'!C31</f>
        <v>11000</v>
      </c>
      <c r="D27" s="38">
        <f>'[2]THU'!D31</f>
        <v>11000</v>
      </c>
      <c r="E27" s="38">
        <v>15027</v>
      </c>
      <c r="F27" s="38">
        <v>15027</v>
      </c>
      <c r="G27" s="177">
        <f>E27/C27</f>
        <v>1.366090909090909</v>
      </c>
      <c r="H27" s="177">
        <f>E27/J27</f>
        <v>1.3861267410755465</v>
      </c>
      <c r="J27" s="150">
        <v>10841</v>
      </c>
    </row>
    <row r="28" spans="1:10" ht="15.75">
      <c r="A28" s="46">
        <v>11</v>
      </c>
      <c r="B28" s="31" t="s">
        <v>51</v>
      </c>
      <c r="C28" s="38">
        <f>'[2]THU'!C27</f>
        <v>40000</v>
      </c>
      <c r="D28" s="38">
        <f>'[2]THU'!D27</f>
        <v>40000</v>
      </c>
      <c r="E28" s="38">
        <v>29454</v>
      </c>
      <c r="F28" s="38">
        <f>E28</f>
        <v>29454</v>
      </c>
      <c r="G28" s="177">
        <f>E28/C28</f>
        <v>0.73635</v>
      </c>
      <c r="H28" s="177">
        <f>E28/J28</f>
        <v>0.9821928771508603</v>
      </c>
      <c r="J28" s="150">
        <v>29988</v>
      </c>
    </row>
    <row r="29" spans="1:10" ht="15.75">
      <c r="A29" s="46">
        <v>12</v>
      </c>
      <c r="B29" s="31" t="s">
        <v>52</v>
      </c>
      <c r="C29" s="38">
        <f>'[2]THU'!C30</f>
        <v>18000</v>
      </c>
      <c r="D29" s="38">
        <f>'[2]THU'!D30</f>
        <v>18000</v>
      </c>
      <c r="E29" s="38">
        <f>53402-35453</f>
        <v>17949</v>
      </c>
      <c r="F29" s="38">
        <f>E29</f>
        <v>17949</v>
      </c>
      <c r="G29" s="177">
        <f>E29/C29</f>
        <v>0.9971666666666666</v>
      </c>
      <c r="H29" s="177">
        <f>E29/J29</f>
        <v>0.5977620141872315</v>
      </c>
      <c r="J29" s="150">
        <v>30027</v>
      </c>
    </row>
    <row r="30" spans="1:10" ht="15.75">
      <c r="A30" s="46">
        <v>13</v>
      </c>
      <c r="B30" s="32" t="s">
        <v>53</v>
      </c>
      <c r="C30" s="38">
        <f>'[2]THU'!C29</f>
        <v>150000</v>
      </c>
      <c r="D30" s="38">
        <f>'[2]THU'!D29</f>
        <v>82481</v>
      </c>
      <c r="E30" s="38">
        <v>200909</v>
      </c>
      <c r="F30" s="38">
        <v>142287</v>
      </c>
      <c r="G30" s="177">
        <f>E30/C30</f>
        <v>1.3393933333333334</v>
      </c>
      <c r="H30" s="177">
        <f>E30/J30</f>
        <v>1.3490434911063809</v>
      </c>
      <c r="J30" s="150">
        <v>148927</v>
      </c>
    </row>
    <row r="31" spans="1:10" s="6" customFormat="1" ht="22.5" customHeight="1">
      <c r="A31" s="47" t="s">
        <v>2</v>
      </c>
      <c r="B31" s="33" t="s">
        <v>27</v>
      </c>
      <c r="C31" s="40"/>
      <c r="D31" s="40"/>
      <c r="E31" s="40"/>
      <c r="F31" s="40"/>
      <c r="G31" s="176"/>
      <c r="H31" s="176"/>
      <c r="J31" s="58"/>
    </row>
    <row r="32" spans="1:10" s="6" customFormat="1" ht="22.5" customHeight="1">
      <c r="A32" s="47" t="s">
        <v>3</v>
      </c>
      <c r="B32" s="33" t="s">
        <v>54</v>
      </c>
      <c r="C32" s="37">
        <f>SUM(C33:C38)</f>
        <v>2820000</v>
      </c>
      <c r="D32" s="37">
        <f>SUM(D33:D38)</f>
        <v>0</v>
      </c>
      <c r="E32" s="37">
        <f>SUM(E33:E38)</f>
        <v>3364640</v>
      </c>
      <c r="F32" s="37">
        <f>SUM(F33:F38)</f>
        <v>0</v>
      </c>
      <c r="G32" s="176">
        <f aca="true" t="shared" si="2" ref="G32:G37">E32/C32</f>
        <v>1.1931347517730497</v>
      </c>
      <c r="H32" s="176">
        <f>E32/J32</f>
        <v>1.4496241560367473</v>
      </c>
      <c r="J32" s="148">
        <v>2321043</v>
      </c>
    </row>
    <row r="33" spans="1:10" s="19" customFormat="1" ht="15.75">
      <c r="A33" s="48">
        <v>1</v>
      </c>
      <c r="B33" s="34" t="s">
        <v>58</v>
      </c>
      <c r="C33" s="41">
        <f>'[2]THU'!C35</f>
        <v>1750000</v>
      </c>
      <c r="D33" s="41">
        <f>'[2]THU'!D35</f>
        <v>0</v>
      </c>
      <c r="E33" s="41">
        <v>2454154</v>
      </c>
      <c r="F33" s="41">
        <f>'[4]Sheet1'!J37</f>
        <v>0</v>
      </c>
      <c r="G33" s="177">
        <f t="shared" si="2"/>
        <v>1.4023737142857142</v>
      </c>
      <c r="H33" s="177"/>
      <c r="J33" s="59">
        <v>1568976</v>
      </c>
    </row>
    <row r="34" spans="1:10" s="19" customFormat="1" ht="15.75">
      <c r="A34" s="48">
        <v>2</v>
      </c>
      <c r="B34" s="34" t="s">
        <v>59</v>
      </c>
      <c r="C34" s="41">
        <f>'[2]THU'!C36</f>
        <v>6000</v>
      </c>
      <c r="D34" s="41">
        <f>'[2]THU'!D36</f>
        <v>0</v>
      </c>
      <c r="E34" s="41">
        <v>5478</v>
      </c>
      <c r="F34" s="41">
        <f>'[4]Sheet1'!J38</f>
        <v>0</v>
      </c>
      <c r="G34" s="177">
        <f t="shared" si="2"/>
        <v>0.913</v>
      </c>
      <c r="H34" s="177"/>
      <c r="J34" s="59">
        <v>4443</v>
      </c>
    </row>
    <row r="35" spans="1:10" s="19" customFormat="1" ht="15.75">
      <c r="A35" s="48">
        <v>3</v>
      </c>
      <c r="B35" s="34" t="s">
        <v>60</v>
      </c>
      <c r="C35" s="41">
        <f>'[2]THU'!C37</f>
        <v>982000</v>
      </c>
      <c r="D35" s="41">
        <f>'[2]THU'!D37</f>
        <v>0</v>
      </c>
      <c r="E35" s="41">
        <v>510166</v>
      </c>
      <c r="F35" s="41">
        <f>'[4]Sheet1'!J39</f>
        <v>0</v>
      </c>
      <c r="G35" s="177">
        <f t="shared" si="2"/>
        <v>0.5195173116089613</v>
      </c>
      <c r="H35" s="177"/>
      <c r="J35" s="59">
        <v>562925</v>
      </c>
    </row>
    <row r="36" spans="1:10" s="19" customFormat="1" ht="15.75">
      <c r="A36" s="48">
        <v>4</v>
      </c>
      <c r="B36" s="34" t="s">
        <v>61</v>
      </c>
      <c r="C36" s="41">
        <f>'[2]THU'!C38</f>
        <v>75000</v>
      </c>
      <c r="D36" s="41">
        <f>'[2]THU'!D38</f>
        <v>0</v>
      </c>
      <c r="E36" s="41">
        <v>367473</v>
      </c>
      <c r="F36" s="41">
        <f>'[4]Sheet1'!J40</f>
        <v>0</v>
      </c>
      <c r="G36" s="177">
        <f t="shared" si="2"/>
        <v>4.89964</v>
      </c>
      <c r="H36" s="177"/>
      <c r="J36" s="59">
        <v>170392</v>
      </c>
    </row>
    <row r="37" spans="1:10" s="19" customFormat="1" ht="15.75">
      <c r="A37" s="48">
        <v>5</v>
      </c>
      <c r="B37" s="34" t="s">
        <v>62</v>
      </c>
      <c r="C37" s="41">
        <f>'[2]THU'!C39</f>
        <v>7000</v>
      </c>
      <c r="D37" s="41">
        <f>'[2]THU'!D39</f>
        <v>0</v>
      </c>
      <c r="E37" s="41">
        <v>13918</v>
      </c>
      <c r="F37" s="41">
        <f>'[4]Sheet1'!J41</f>
        <v>0</v>
      </c>
      <c r="G37" s="177">
        <f t="shared" si="2"/>
        <v>1.9882857142857142</v>
      </c>
      <c r="H37" s="177"/>
      <c r="J37" s="59">
        <v>7578</v>
      </c>
    </row>
    <row r="38" spans="1:10" s="19" customFormat="1" ht="15.75">
      <c r="A38" s="48">
        <v>6</v>
      </c>
      <c r="B38" s="34" t="s">
        <v>63</v>
      </c>
      <c r="C38" s="41">
        <f>'[2]THU'!C40</f>
        <v>0</v>
      </c>
      <c r="D38" s="41">
        <f>'[2]THU'!D40</f>
        <v>0</v>
      </c>
      <c r="E38" s="41">
        <f>9259+4192</f>
        <v>13451</v>
      </c>
      <c r="F38" s="41">
        <f>'[4]Sheet1'!J42</f>
        <v>0</v>
      </c>
      <c r="G38" s="177"/>
      <c r="H38" s="177"/>
      <c r="J38" s="59">
        <v>6729</v>
      </c>
    </row>
    <row r="39" spans="1:10" s="6" customFormat="1" ht="22.5" customHeight="1">
      <c r="A39" s="47" t="s">
        <v>4</v>
      </c>
      <c r="B39" s="33" t="s">
        <v>102</v>
      </c>
      <c r="C39" s="40">
        <f>'[2]THU'!C42</f>
        <v>0</v>
      </c>
      <c r="D39" s="40">
        <f>'[2]THU'!D42</f>
        <v>0</v>
      </c>
      <c r="E39" s="40">
        <f>43318+35453</f>
        <v>78771</v>
      </c>
      <c r="F39" s="40">
        <f>E39</f>
        <v>78771</v>
      </c>
      <c r="G39" s="176"/>
      <c r="H39" s="176">
        <f>E39/J39</f>
        <v>2.08047646717025</v>
      </c>
      <c r="J39" s="58">
        <v>37862</v>
      </c>
    </row>
    <row r="40" spans="1:10" s="6" customFormat="1" ht="22.5" customHeight="1">
      <c r="A40" s="47" t="s">
        <v>7</v>
      </c>
      <c r="B40" s="33" t="s">
        <v>64</v>
      </c>
      <c r="C40" s="40">
        <f>D9</f>
        <v>11158857</v>
      </c>
      <c r="D40" s="40"/>
      <c r="E40" s="40">
        <f>F9</f>
        <v>10222221</v>
      </c>
      <c r="F40" s="40"/>
      <c r="G40" s="176">
        <f>E40/C40</f>
        <v>0.9160634462830736</v>
      </c>
      <c r="H40" s="176"/>
      <c r="J40" s="58">
        <v>9036709</v>
      </c>
    </row>
    <row r="41" spans="1:10" s="19" customFormat="1" ht="22.5" customHeight="1">
      <c r="A41" s="48">
        <v>1</v>
      </c>
      <c r="B41" s="34" t="s">
        <v>29</v>
      </c>
      <c r="C41" s="41">
        <f>C40-C42</f>
        <v>8957857</v>
      </c>
      <c r="D41" s="41"/>
      <c r="E41" s="41">
        <f>E40-E42</f>
        <v>6534068</v>
      </c>
      <c r="F41" s="41"/>
      <c r="G41" s="177">
        <f>E41/C41</f>
        <v>0.7294231198377022</v>
      </c>
      <c r="H41" s="177"/>
      <c r="J41" s="59">
        <v>6387154</v>
      </c>
    </row>
    <row r="42" spans="1:10" ht="21" customHeight="1">
      <c r="A42" s="49">
        <v>2</v>
      </c>
      <c r="B42" s="35" t="s">
        <v>30</v>
      </c>
      <c r="C42" s="42">
        <f>D18+D20+D28+D29</f>
        <v>2201000</v>
      </c>
      <c r="D42" s="42"/>
      <c r="E42" s="42">
        <f>F18+F20+F28+F29</f>
        <v>3688153</v>
      </c>
      <c r="F42" s="42"/>
      <c r="G42" s="179">
        <f>E42/C42</f>
        <v>1.6756715129486597</v>
      </c>
      <c r="H42" s="179"/>
      <c r="J42" s="60">
        <v>2649555</v>
      </c>
    </row>
    <row r="43" spans="5:6" ht="15.75">
      <c r="E43" s="23"/>
      <c r="F43" s="23"/>
    </row>
    <row r="45" spans="5:6" ht="15.75">
      <c r="E45" s="23"/>
      <c r="F45" s="23"/>
    </row>
    <row r="47" spans="5:7" ht="15.75">
      <c r="E47" s="190"/>
      <c r="F47" s="190"/>
      <c r="G47" s="190"/>
    </row>
    <row r="53" ht="13.5" customHeight="1"/>
    <row r="54" spans="3:6" ht="15.75" hidden="1">
      <c r="C54" s="5">
        <v>1124693</v>
      </c>
      <c r="D54" s="5">
        <v>1124693</v>
      </c>
      <c r="E54" s="23"/>
      <c r="F54" s="23"/>
    </row>
    <row r="55" spans="3:6" ht="15.75" hidden="1">
      <c r="C55" s="26">
        <f>C41+C54</f>
        <v>10082550</v>
      </c>
      <c r="D55" s="26">
        <f>D41+D54</f>
        <v>1124693</v>
      </c>
      <c r="E55" s="7"/>
      <c r="F55" s="7"/>
    </row>
    <row r="56" ht="15.75" hidden="1"/>
    <row r="57" spans="5:6" ht="15.75">
      <c r="E57" s="23"/>
      <c r="F57" s="23"/>
    </row>
  </sheetData>
  <sheetProtection/>
  <mergeCells count="14">
    <mergeCell ref="J6:J7"/>
    <mergeCell ref="A6:A7"/>
    <mergeCell ref="B6:B7"/>
    <mergeCell ref="C6:C7"/>
    <mergeCell ref="D6:D7"/>
    <mergeCell ref="F6:F7"/>
    <mergeCell ref="A1:B1"/>
    <mergeCell ref="A2:B2"/>
    <mergeCell ref="A3:H3"/>
    <mergeCell ref="A4:H4"/>
    <mergeCell ref="G5:H5"/>
    <mergeCell ref="E47:G47"/>
    <mergeCell ref="G6:H6"/>
    <mergeCell ref="E6:E7"/>
  </mergeCells>
  <printOptions/>
  <pageMargins left="0.57" right="0.36" top="0.62" bottom="0.7" header="0.23" footer="0.16"/>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J32"/>
  <sheetViews>
    <sheetView zoomScalePageLayoutView="0" workbookViewId="0" topLeftCell="A13">
      <selection activeCell="C7" sqref="C7:C8"/>
    </sheetView>
  </sheetViews>
  <sheetFormatPr defaultColWidth="8.796875" defaultRowHeight="15"/>
  <cols>
    <col min="1" max="1" width="4.19921875" style="84" customWidth="1"/>
    <col min="2" max="2" width="39.59765625" style="4" customWidth="1"/>
    <col min="3" max="4" width="13" style="4" customWidth="1"/>
    <col min="5" max="6" width="12" style="4" customWidth="1"/>
    <col min="7" max="7" width="9" style="4" customWidth="1"/>
    <col min="8" max="8" width="12.59765625" style="4" bestFit="1" customWidth="1"/>
    <col min="9" max="9" width="11.09765625" style="13" bestFit="1" customWidth="1"/>
    <col min="10" max="16384" width="9" style="4" customWidth="1"/>
  </cols>
  <sheetData>
    <row r="1" spans="1:6" ht="15.75">
      <c r="A1" s="181"/>
      <c r="B1" s="181"/>
      <c r="F1" s="4" t="s">
        <v>85</v>
      </c>
    </row>
    <row r="3" spans="1:6" ht="18.75">
      <c r="A3" s="182" t="s">
        <v>125</v>
      </c>
      <c r="B3" s="182"/>
      <c r="C3" s="182"/>
      <c r="D3" s="182"/>
      <c r="E3" s="182"/>
      <c r="F3" s="182"/>
    </row>
    <row r="4" spans="1:6" ht="19.5" customHeight="1">
      <c r="A4" s="183" t="s">
        <v>129</v>
      </c>
      <c r="B4" s="183"/>
      <c r="C4" s="183"/>
      <c r="D4" s="183"/>
      <c r="E4" s="183"/>
      <c r="F4" s="183"/>
    </row>
    <row r="5" spans="1:6" ht="15.75">
      <c r="A5" s="184"/>
      <c r="B5" s="184"/>
      <c r="C5" s="184"/>
      <c r="D5" s="184"/>
      <c r="E5" s="184"/>
      <c r="F5" s="184"/>
    </row>
    <row r="6" spans="1:6" ht="25.5" customHeight="1">
      <c r="A6" s="79"/>
      <c r="D6" s="63"/>
      <c r="E6" s="202" t="s">
        <v>10</v>
      </c>
      <c r="F6" s="202"/>
    </row>
    <row r="7" spans="1:6" ht="25.5" customHeight="1">
      <c r="A7" s="180" t="s">
        <v>23</v>
      </c>
      <c r="B7" s="187" t="s">
        <v>67</v>
      </c>
      <c r="C7" s="198" t="s">
        <v>114</v>
      </c>
      <c r="D7" s="200" t="s">
        <v>120</v>
      </c>
      <c r="E7" s="180" t="s">
        <v>86</v>
      </c>
      <c r="F7" s="180"/>
    </row>
    <row r="8" spans="1:6" ht="25.5">
      <c r="A8" s="180"/>
      <c r="B8" s="187"/>
      <c r="C8" s="199"/>
      <c r="D8" s="201"/>
      <c r="E8" s="64" t="s">
        <v>56</v>
      </c>
      <c r="F8" s="64" t="s">
        <v>57</v>
      </c>
    </row>
    <row r="9" spans="1:9" ht="15.75">
      <c r="A9" s="65" t="s">
        <v>0</v>
      </c>
      <c r="B9" s="66" t="s">
        <v>7</v>
      </c>
      <c r="C9" s="66">
        <v>1</v>
      </c>
      <c r="D9" s="66">
        <v>2</v>
      </c>
      <c r="E9" s="66" t="s">
        <v>55</v>
      </c>
      <c r="F9" s="66">
        <v>4</v>
      </c>
      <c r="H9" s="17"/>
      <c r="I9" s="16"/>
    </row>
    <row r="10" spans="1:9" s="9" customFormat="1" ht="27" customHeight="1">
      <c r="A10" s="111" t="s">
        <v>0</v>
      </c>
      <c r="B10" s="78" t="s">
        <v>91</v>
      </c>
      <c r="C10" s="117">
        <f>C11+C16</f>
        <v>14882000</v>
      </c>
      <c r="D10" s="117">
        <f>D11+D16</f>
        <v>18600174</v>
      </c>
      <c r="E10" s="118">
        <f>D10/C10</f>
        <v>1.2498437038032522</v>
      </c>
      <c r="F10" s="119">
        <f>D10/H10</f>
        <v>1.1994597064949555</v>
      </c>
      <c r="H10" s="113">
        <v>15507127</v>
      </c>
      <c r="I10" s="68"/>
    </row>
    <row r="11" spans="1:9" s="8" customFormat="1" ht="27" customHeight="1">
      <c r="A11" s="69" t="s">
        <v>1</v>
      </c>
      <c r="B11" s="74" t="s">
        <v>87</v>
      </c>
      <c r="C11" s="89">
        <f>SUM(C12:C15)</f>
        <v>14882000</v>
      </c>
      <c r="D11" s="89">
        <f>SUM(D12:D15)</f>
        <v>14551269</v>
      </c>
      <c r="E11" s="118">
        <f>D11/C11</f>
        <v>0.9777764413385298</v>
      </c>
      <c r="F11" s="118">
        <f>THU!H9</f>
        <v>1.225859642297551</v>
      </c>
      <c r="H11" s="114">
        <v>11870257</v>
      </c>
      <c r="I11" s="112"/>
    </row>
    <row r="12" spans="1:9" ht="27" customHeight="1">
      <c r="A12" s="70">
        <v>1</v>
      </c>
      <c r="B12" s="75" t="s">
        <v>26</v>
      </c>
      <c r="C12" s="120">
        <f>THU!C10</f>
        <v>12062000</v>
      </c>
      <c r="D12" s="120">
        <f>THU!E10</f>
        <v>11107858</v>
      </c>
      <c r="E12" s="121">
        <f>D12/C12</f>
        <v>0.9208968661913447</v>
      </c>
      <c r="F12" s="121">
        <f>THU!H10</f>
        <v>1.1678526880300508</v>
      </c>
      <c r="H12" s="116">
        <v>9511352</v>
      </c>
      <c r="I12" s="67"/>
    </row>
    <row r="13" spans="1:9" ht="27" customHeight="1">
      <c r="A13" s="70">
        <v>2</v>
      </c>
      <c r="B13" s="75" t="s">
        <v>27</v>
      </c>
      <c r="C13" s="120"/>
      <c r="D13" s="120"/>
      <c r="E13" s="121"/>
      <c r="F13" s="121"/>
      <c r="H13" s="115"/>
      <c r="I13" s="14"/>
    </row>
    <row r="14" spans="1:9" ht="27" customHeight="1">
      <c r="A14" s="70">
        <v>3</v>
      </c>
      <c r="B14" s="75" t="s">
        <v>88</v>
      </c>
      <c r="C14" s="120">
        <f>THU!C32</f>
        <v>2820000</v>
      </c>
      <c r="D14" s="120">
        <f>THU!E32</f>
        <v>3364640</v>
      </c>
      <c r="E14" s="121">
        <f>D14/C14</f>
        <v>1.1931347517730497</v>
      </c>
      <c r="F14" s="121">
        <f>THU!H32</f>
        <v>1.4496241560367473</v>
      </c>
      <c r="H14" s="116">
        <v>2321043</v>
      </c>
      <c r="I14" s="112"/>
    </row>
    <row r="15" spans="1:9" ht="27" customHeight="1">
      <c r="A15" s="70">
        <v>4</v>
      </c>
      <c r="B15" s="75" t="s">
        <v>28</v>
      </c>
      <c r="C15" s="120"/>
      <c r="D15" s="120">
        <f>THU!E39</f>
        <v>78771</v>
      </c>
      <c r="E15" s="121"/>
      <c r="F15" s="121">
        <f>THU!H39</f>
        <v>2.08047646717025</v>
      </c>
      <c r="H15" s="17">
        <v>37862</v>
      </c>
      <c r="I15" s="14"/>
    </row>
    <row r="16" spans="1:9" s="11" customFormat="1" ht="27" customHeight="1">
      <c r="A16" s="72" t="s">
        <v>2</v>
      </c>
      <c r="B16" s="77" t="s">
        <v>40</v>
      </c>
      <c r="C16" s="122"/>
      <c r="D16" s="89">
        <v>4048905</v>
      </c>
      <c r="E16" s="118"/>
      <c r="F16" s="118">
        <f>D16/H16</f>
        <v>1.1132938488315502</v>
      </c>
      <c r="H16" s="140">
        <v>3636870</v>
      </c>
      <c r="I16" s="14"/>
    </row>
    <row r="17" spans="1:9" s="9" customFormat="1" ht="27" customHeight="1">
      <c r="A17" s="69" t="s">
        <v>7</v>
      </c>
      <c r="B17" s="74" t="s">
        <v>92</v>
      </c>
      <c r="C17" s="89">
        <f>C18+C26</f>
        <v>11983368</v>
      </c>
      <c r="D17" s="89">
        <f>D18+D26</f>
        <v>10341977.5</v>
      </c>
      <c r="E17" s="118">
        <f>D17/C17</f>
        <v>0.8630276146071789</v>
      </c>
      <c r="F17" s="123">
        <f>CHI!F10</f>
        <v>1.1960782034685882</v>
      </c>
      <c r="H17" s="68"/>
      <c r="I17" s="68"/>
    </row>
    <row r="18" spans="1:9" s="8" customFormat="1" ht="27" customHeight="1">
      <c r="A18" s="69" t="s">
        <v>1</v>
      </c>
      <c r="B18" s="74" t="s">
        <v>89</v>
      </c>
      <c r="C18" s="89">
        <f>SUM(C19:C25)</f>
        <v>11221602</v>
      </c>
      <c r="D18" s="89">
        <f>SUM(D19:D25)</f>
        <v>9793238.25</v>
      </c>
      <c r="E18" s="118">
        <f>D18/C18</f>
        <v>0.8727130270704664</v>
      </c>
      <c r="F18" s="118">
        <f>CHI!F11</f>
        <v>1.1932728791379108</v>
      </c>
      <c r="H18" s="18"/>
      <c r="I18" s="14"/>
    </row>
    <row r="19" spans="1:9" ht="27" customHeight="1">
      <c r="A19" s="70">
        <v>1</v>
      </c>
      <c r="B19" s="75" t="s">
        <v>32</v>
      </c>
      <c r="C19" s="120">
        <f>CHI!C12</f>
        <v>2181809</v>
      </c>
      <c r="D19" s="120">
        <f>CHI!D12</f>
        <v>3010747</v>
      </c>
      <c r="E19" s="121">
        <f>D19/C19</f>
        <v>1.379931515545128</v>
      </c>
      <c r="F19" s="121">
        <f>CHI!F12</f>
        <v>1.542508623865244</v>
      </c>
      <c r="I19" s="67"/>
    </row>
    <row r="20" spans="1:9" ht="27" customHeight="1">
      <c r="A20" s="70">
        <v>2</v>
      </c>
      <c r="B20" s="75" t="s">
        <v>35</v>
      </c>
      <c r="C20" s="120">
        <f>CHI!C17</f>
        <v>8812886</v>
      </c>
      <c r="D20" s="120">
        <f>CHI!D17</f>
        <v>6688727.25</v>
      </c>
      <c r="E20" s="121">
        <f>D20/C20</f>
        <v>0.7589712666202649</v>
      </c>
      <c r="F20" s="121">
        <f>CHI!F17</f>
        <v>1.0806887235897842</v>
      </c>
      <c r="I20" s="67"/>
    </row>
    <row r="21" spans="1:9" s="10" customFormat="1" ht="27" customHeight="1">
      <c r="A21" s="71">
        <v>3</v>
      </c>
      <c r="B21" s="76" t="s">
        <v>37</v>
      </c>
      <c r="C21" s="120">
        <f>CHI!C40</f>
        <v>800</v>
      </c>
      <c r="D21" s="120">
        <f>CHI!D40</f>
        <v>0</v>
      </c>
      <c r="E21" s="121"/>
      <c r="F21" s="121"/>
      <c r="I21" s="67"/>
    </row>
    <row r="22" spans="1:9" ht="27" customHeight="1">
      <c r="A22" s="70">
        <v>4</v>
      </c>
      <c r="B22" s="75" t="s">
        <v>78</v>
      </c>
      <c r="C22" s="120">
        <f>CHI!C41</f>
        <v>1230</v>
      </c>
      <c r="D22" s="120"/>
      <c r="E22" s="121"/>
      <c r="F22" s="121"/>
      <c r="I22" s="67"/>
    </row>
    <row r="23" spans="1:9" ht="27" customHeight="1">
      <c r="A23" s="70">
        <v>5</v>
      </c>
      <c r="B23" s="75" t="s">
        <v>79</v>
      </c>
      <c r="C23" s="120">
        <f>CHI!C42</f>
        <v>224877</v>
      </c>
      <c r="D23" s="120"/>
      <c r="E23" s="121"/>
      <c r="F23" s="121"/>
      <c r="I23" s="67"/>
    </row>
    <row r="24" spans="1:9" ht="27" customHeight="1">
      <c r="A24" s="70" t="s">
        <v>101</v>
      </c>
      <c r="B24" s="75" t="s">
        <v>100</v>
      </c>
      <c r="C24" s="120"/>
      <c r="D24" s="120">
        <f>CHI!D43</f>
        <v>93764</v>
      </c>
      <c r="E24" s="121"/>
      <c r="F24" s="145">
        <f>CHI!F43</f>
        <v>0</v>
      </c>
      <c r="I24" s="67"/>
    </row>
    <row r="25" spans="1:9" ht="27" customHeight="1" hidden="1">
      <c r="A25" s="70" t="s">
        <v>108</v>
      </c>
      <c r="B25" s="75" t="s">
        <v>105</v>
      </c>
      <c r="C25" s="120">
        <f>CHI!C44</f>
        <v>0</v>
      </c>
      <c r="D25" s="120">
        <f>CHI!D44</f>
        <v>0</v>
      </c>
      <c r="E25" s="121"/>
      <c r="F25" s="145">
        <f>CHI!F44</f>
        <v>0</v>
      </c>
      <c r="I25" s="67"/>
    </row>
    <row r="26" spans="1:9" s="9" customFormat="1" ht="33" customHeight="1">
      <c r="A26" s="69" t="s">
        <v>2</v>
      </c>
      <c r="B26" s="74" t="s">
        <v>90</v>
      </c>
      <c r="C26" s="89">
        <f>CHI!C45</f>
        <v>761766</v>
      </c>
      <c r="D26" s="89">
        <f>CHI!D45</f>
        <v>548739.25</v>
      </c>
      <c r="E26" s="118">
        <f>D26/C26</f>
        <v>0.7203514596345859</v>
      </c>
      <c r="F26" s="146">
        <f>CHI!F45</f>
        <v>0</v>
      </c>
      <c r="I26" s="14"/>
    </row>
    <row r="27" spans="1:9" s="12" customFormat="1" ht="27" customHeight="1">
      <c r="A27" s="69" t="s">
        <v>24</v>
      </c>
      <c r="B27" s="74" t="s">
        <v>22</v>
      </c>
      <c r="C27" s="89">
        <f>'[2]CHI'!C48</f>
        <v>22100</v>
      </c>
      <c r="D27" s="89">
        <f>D29-D28</f>
        <v>32500</v>
      </c>
      <c r="E27" s="118"/>
      <c r="F27" s="118"/>
      <c r="I27" s="14"/>
    </row>
    <row r="28" spans="1:10" s="136" customFormat="1" ht="27" customHeight="1" hidden="1">
      <c r="A28" s="132" t="s">
        <v>93</v>
      </c>
      <c r="B28" s="133" t="s">
        <v>98</v>
      </c>
      <c r="C28" s="120">
        <f>'[2]CHI'!C49</f>
        <v>31000</v>
      </c>
      <c r="D28" s="120">
        <f>'[1]CHI'!$I$49</f>
        <v>0</v>
      </c>
      <c r="E28" s="134"/>
      <c r="F28" s="135"/>
      <c r="G28" s="137"/>
      <c r="J28" s="67"/>
    </row>
    <row r="29" spans="1:10" s="12" customFormat="1" ht="27" customHeight="1">
      <c r="A29" s="158" t="s">
        <v>38</v>
      </c>
      <c r="B29" s="159" t="s">
        <v>119</v>
      </c>
      <c r="C29" s="160">
        <f>'[2]CHI'!C52</f>
        <v>53100</v>
      </c>
      <c r="D29" s="160">
        <v>32500</v>
      </c>
      <c r="E29" s="160"/>
      <c r="F29" s="161"/>
      <c r="G29" s="162"/>
      <c r="J29" s="14"/>
    </row>
    <row r="30" ht="22.5" customHeight="1"/>
    <row r="31" ht="15.75">
      <c r="D31" s="17"/>
    </row>
    <row r="32" ht="15.75">
      <c r="D32" s="17"/>
    </row>
  </sheetData>
  <sheetProtection/>
  <mergeCells count="10">
    <mergeCell ref="B7:B8"/>
    <mergeCell ref="C7:C8"/>
    <mergeCell ref="D7:D8"/>
    <mergeCell ref="A1:B1"/>
    <mergeCell ref="A3:F3"/>
    <mergeCell ref="A4:F4"/>
    <mergeCell ref="A5:F5"/>
    <mergeCell ref="E6:F6"/>
    <mergeCell ref="E7:F7"/>
    <mergeCell ref="A7:A8"/>
  </mergeCells>
  <printOptions/>
  <pageMargins left="0.64" right="0.57" top="0.64" bottom="0.43" header="0.36" footer="0.33"/>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alphahd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WINXP</cp:lastModifiedBy>
  <cp:lastPrinted>2019-10-09T08:01:44Z</cp:lastPrinted>
  <dcterms:created xsi:type="dcterms:W3CDTF">2010-03-22T02:13:33Z</dcterms:created>
  <dcterms:modified xsi:type="dcterms:W3CDTF">2019-10-11T00:02:18Z</dcterms:modified>
  <cp:category/>
  <cp:version/>
  <cp:contentType/>
  <cp:contentStatus/>
</cp:coreProperties>
</file>